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1355" windowHeight="7425" activeTab="1"/>
  </bookViews>
  <sheets>
    <sheet name="1-2 " sheetId="6" r:id="rId1"/>
    <sheet name="3" sheetId="11" r:id="rId2"/>
    <sheet name="4" sheetId="12" r:id="rId3"/>
    <sheet name="5" sheetId="15" r:id="rId4"/>
    <sheet name="6" sheetId="14" r:id="rId5"/>
    <sheet name="7" sheetId="8" r:id="rId6"/>
    <sheet name="000" sheetId="13" state="hidden" r:id="rId7"/>
  </sheets>
  <definedNames>
    <definedName name="_xlnm.Print_Area" localSheetId="6">'000'!$A$1:$I$29</definedName>
    <definedName name="_xlnm.Print_Area" localSheetId="0">'1-2 '!$A$1:$I$30</definedName>
    <definedName name="_xlnm.Print_Area" localSheetId="1">'3'!$A$1:$E$25</definedName>
    <definedName name="_xlnm.Print_Area" localSheetId="2">'4'!$A$1:$I$23</definedName>
    <definedName name="_xlnm.Print_Area" localSheetId="3">'5'!$A$1:$G$30</definedName>
    <definedName name="_xlnm.Print_Area" localSheetId="4">'6'!$A$1:$P$29</definedName>
    <definedName name="_xlnm.Print_Area" localSheetId="5">'7'!$A$1:$F$26</definedName>
  </definedNames>
  <calcPr calcId="144525"/>
</workbook>
</file>

<file path=xl/calcChain.xml><?xml version="1.0" encoding="utf-8"?>
<calcChain xmlns="http://schemas.openxmlformats.org/spreadsheetml/2006/main">
  <c r="O8" i="14" l="1"/>
  <c r="O23" i="14" s="1"/>
  <c r="M8" i="14"/>
  <c r="M23" i="14" s="1"/>
  <c r="K8" i="14"/>
  <c r="K23" i="14" s="1"/>
  <c r="I8" i="14"/>
  <c r="I23" i="14" s="1"/>
  <c r="G8" i="14"/>
  <c r="G23" i="14" s="1"/>
  <c r="E8" i="14"/>
  <c r="E23" i="14" s="1"/>
  <c r="D8" i="14"/>
  <c r="P8" i="14" s="1"/>
  <c r="F19" i="15"/>
  <c r="E8" i="15"/>
  <c r="D8" i="15"/>
  <c r="D23" i="15" s="1"/>
  <c r="G6" i="15"/>
  <c r="G7" i="15"/>
  <c r="G10" i="15"/>
  <c r="G11" i="15"/>
  <c r="G12" i="15"/>
  <c r="G13" i="15"/>
  <c r="G14" i="15"/>
  <c r="G15" i="15"/>
  <c r="G17" i="15"/>
  <c r="G18" i="15"/>
  <c r="G19" i="15"/>
  <c r="G20" i="15"/>
  <c r="G21" i="15"/>
  <c r="G22" i="15"/>
  <c r="G5" i="15"/>
  <c r="G8" i="15" s="1"/>
  <c r="N5" i="15"/>
  <c r="N6" i="15"/>
  <c r="N7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M23" i="15"/>
  <c r="L23" i="15"/>
  <c r="J5" i="15"/>
  <c r="J6" i="15"/>
  <c r="J7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H23" i="15"/>
  <c r="J23" i="15" s="1"/>
  <c r="F8" i="15" l="1"/>
  <c r="E23" i="15"/>
  <c r="F23" i="15" s="1"/>
  <c r="D23" i="14"/>
  <c r="Q8" i="14"/>
  <c r="F8" i="14"/>
  <c r="H8" i="14"/>
  <c r="J8" i="14"/>
  <c r="L8" i="14"/>
  <c r="N8" i="14"/>
  <c r="N23" i="15"/>
  <c r="I28" i="15" s="1"/>
  <c r="S8" i="14" l="1"/>
  <c r="F10" i="15"/>
  <c r="F11" i="15"/>
  <c r="F12" i="15"/>
  <c r="F13" i="15"/>
  <c r="F14" i="15"/>
  <c r="F15" i="15"/>
  <c r="F16" i="15"/>
  <c r="F17" i="15"/>
  <c r="F18" i="15"/>
  <c r="F20" i="15"/>
  <c r="F21" i="15"/>
  <c r="F22" i="15"/>
  <c r="F6" i="15"/>
  <c r="F7" i="15"/>
  <c r="F5" i="15"/>
  <c r="G23" i="15"/>
  <c r="Q22" i="14"/>
  <c r="D16" i="11"/>
  <c r="C8" i="11"/>
  <c r="J6" i="8"/>
  <c r="G18" i="6"/>
  <c r="H18" i="6" s="1"/>
  <c r="G17" i="6" l="1"/>
  <c r="H17" i="6" s="1"/>
  <c r="D17" i="8" l="1"/>
  <c r="C17" i="8"/>
  <c r="E17" i="8" s="1"/>
  <c r="C12" i="11"/>
  <c r="C13" i="11" s="1"/>
  <c r="D12" i="11"/>
  <c r="D8" i="11"/>
  <c r="F23" i="14" l="1"/>
  <c r="N23" i="14"/>
  <c r="J23" i="14"/>
  <c r="P23" i="14"/>
  <c r="L23" i="14"/>
  <c r="H23" i="14"/>
  <c r="E11" i="8"/>
  <c r="Q13" i="14"/>
  <c r="Q14" i="14"/>
  <c r="Q15" i="14"/>
  <c r="Q17" i="14"/>
  <c r="Q18" i="14"/>
  <c r="Q19" i="14"/>
  <c r="Q20" i="14"/>
  <c r="Q21" i="14"/>
  <c r="Q6" i="14"/>
  <c r="Q7" i="14"/>
  <c r="Q10" i="14"/>
  <c r="Q11" i="14"/>
  <c r="Q12" i="14"/>
  <c r="Q5" i="14"/>
  <c r="P13" i="14"/>
  <c r="N13" i="14"/>
  <c r="L13" i="14"/>
  <c r="J13" i="14"/>
  <c r="H13" i="14"/>
  <c r="F13" i="14"/>
  <c r="L20" i="14"/>
  <c r="H20" i="14"/>
  <c r="F12" i="14"/>
  <c r="E16" i="8"/>
  <c r="P12" i="14" l="1"/>
  <c r="P14" i="14"/>
  <c r="P15" i="14"/>
  <c r="P17" i="14"/>
  <c r="P18" i="14"/>
  <c r="P19" i="14"/>
  <c r="P20" i="14"/>
  <c r="P21" i="14"/>
  <c r="P22" i="14"/>
  <c r="P11" i="14"/>
  <c r="P10" i="14"/>
  <c r="P7" i="14"/>
  <c r="P6" i="14"/>
  <c r="P5" i="14"/>
  <c r="L5" i="14"/>
  <c r="H12" i="14" l="1"/>
  <c r="N11" i="14"/>
  <c r="N10" i="14"/>
  <c r="N5" i="14"/>
  <c r="N6" i="14"/>
  <c r="N7" i="14"/>
  <c r="N12" i="14"/>
  <c r="F16" i="8"/>
  <c r="E15" i="8"/>
  <c r="F15" i="8" s="1"/>
  <c r="E14" i="8"/>
  <c r="F14" i="8" s="1"/>
  <c r="E13" i="8"/>
  <c r="F13" i="8" s="1"/>
  <c r="E12" i="8"/>
  <c r="F12" i="8" s="1"/>
  <c r="F11" i="8"/>
  <c r="E9" i="8"/>
  <c r="F9" i="8" s="1"/>
  <c r="E10" i="8"/>
  <c r="F10" i="8" s="1"/>
  <c r="E8" i="8"/>
  <c r="F8" i="8" s="1"/>
  <c r="E7" i="8"/>
  <c r="F7" i="8" s="1"/>
  <c r="E5" i="8"/>
  <c r="F5" i="8" s="1"/>
  <c r="E6" i="8"/>
  <c r="F6" i="8" s="1"/>
  <c r="E4" i="8"/>
  <c r="F4" i="8" s="1"/>
  <c r="F17" i="8" l="1"/>
  <c r="F5" i="14" l="1"/>
  <c r="H5" i="14"/>
  <c r="J5" i="14"/>
  <c r="F6" i="14"/>
  <c r="H6" i="14"/>
  <c r="J6" i="14"/>
  <c r="L6" i="14"/>
  <c r="F7" i="14"/>
  <c r="H7" i="14"/>
  <c r="J7" i="14"/>
  <c r="L7" i="14"/>
  <c r="F10" i="14"/>
  <c r="H10" i="14"/>
  <c r="J10" i="14"/>
  <c r="L10" i="14"/>
  <c r="F11" i="14"/>
  <c r="H11" i="14"/>
  <c r="J11" i="14"/>
  <c r="L11" i="14"/>
  <c r="J12" i="14"/>
  <c r="L12" i="14"/>
  <c r="S13" i="14"/>
  <c r="F14" i="14"/>
  <c r="H14" i="14"/>
  <c r="J14" i="14"/>
  <c r="L14" i="14"/>
  <c r="N14" i="14"/>
  <c r="F15" i="14"/>
  <c r="H15" i="14"/>
  <c r="J15" i="14"/>
  <c r="L15" i="14"/>
  <c r="N15" i="14"/>
  <c r="F17" i="14"/>
  <c r="H17" i="14"/>
  <c r="J17" i="14"/>
  <c r="L17" i="14"/>
  <c r="N17" i="14"/>
  <c r="F18" i="14"/>
  <c r="H18" i="14"/>
  <c r="J18" i="14"/>
  <c r="L18" i="14"/>
  <c r="N18" i="14"/>
  <c r="F19" i="14"/>
  <c r="H19" i="14"/>
  <c r="J19" i="14"/>
  <c r="L19" i="14"/>
  <c r="N19" i="14"/>
  <c r="F20" i="14"/>
  <c r="J20" i="14"/>
  <c r="N20" i="14"/>
  <c r="F21" i="14"/>
  <c r="H21" i="14"/>
  <c r="J21" i="14"/>
  <c r="L21" i="14"/>
  <c r="N21" i="14"/>
  <c r="F22" i="14"/>
  <c r="H22" i="14"/>
  <c r="J22" i="14"/>
  <c r="L22" i="14"/>
  <c r="N22" i="14"/>
  <c r="S12" i="14" l="1"/>
  <c r="S21" i="14"/>
  <c r="S19" i="14"/>
  <c r="S17" i="14"/>
  <c r="S14" i="14"/>
  <c r="S5" i="14"/>
  <c r="S11" i="14"/>
  <c r="S10" i="14"/>
  <c r="S6" i="14"/>
  <c r="S7" i="14"/>
  <c r="Q23" i="14"/>
  <c r="S23" i="14"/>
  <c r="S22" i="14"/>
  <c r="S20" i="14"/>
  <c r="S18" i="14"/>
  <c r="S15" i="14"/>
  <c r="G16" i="6"/>
  <c r="H16" i="6" s="1"/>
  <c r="G15" i="6"/>
  <c r="H15" i="6" s="1"/>
  <c r="G14" i="6"/>
  <c r="H14" i="6" s="1"/>
  <c r="G13" i="6"/>
  <c r="H13" i="6" s="1"/>
  <c r="B8" i="12"/>
  <c r="C8" i="12"/>
  <c r="D8" i="12"/>
  <c r="F8" i="12"/>
  <c r="G8" i="12"/>
  <c r="H8" i="12"/>
  <c r="B12" i="12"/>
  <c r="C12" i="12"/>
  <c r="D12" i="12"/>
  <c r="F12" i="12"/>
  <c r="G12" i="12"/>
  <c r="H12" i="12"/>
  <c r="J5" i="12"/>
  <c r="J6" i="12"/>
  <c r="J7" i="12"/>
  <c r="J9" i="12"/>
  <c r="J10" i="12"/>
  <c r="J11" i="12"/>
  <c r="J15" i="12"/>
  <c r="J4" i="12"/>
  <c r="F14" i="12" l="1"/>
  <c r="B14" i="12"/>
  <c r="H14" i="12"/>
  <c r="C14" i="12"/>
  <c r="G14" i="12"/>
  <c r="D14" i="12"/>
  <c r="I13" i="12" l="1"/>
  <c r="I4" i="12"/>
  <c r="I12" i="12"/>
  <c r="I11" i="12"/>
  <c r="I6" i="12"/>
  <c r="I7" i="12"/>
  <c r="I10" i="12"/>
  <c r="I5" i="12"/>
  <c r="I9" i="12"/>
  <c r="I8" i="12"/>
  <c r="I14" i="12" s="1"/>
  <c r="G19" i="13"/>
  <c r="G25" i="13" s="1"/>
  <c r="F19" i="13"/>
  <c r="F25" i="13" s="1"/>
  <c r="D25" i="13"/>
  <c r="E25" i="13"/>
  <c r="H25" i="13"/>
  <c r="C19" i="13"/>
  <c r="C24" i="13"/>
  <c r="C25" i="13" l="1"/>
  <c r="J12" i="12" l="1"/>
  <c r="J8" i="12"/>
  <c r="D13" i="11"/>
  <c r="D17" i="11" s="1"/>
  <c r="E10" i="11" l="1"/>
  <c r="E15" i="11"/>
  <c r="E12" i="11"/>
  <c r="E13" i="11"/>
  <c r="E9" i="11"/>
  <c r="J14" i="12"/>
  <c r="E11" i="11" l="1"/>
  <c r="E8" i="11"/>
  <c r="E5" i="11"/>
  <c r="E16" i="11"/>
  <c r="E14" i="11"/>
  <c r="E7" i="11"/>
  <c r="E6" i="11"/>
  <c r="E4" i="11"/>
  <c r="E17" i="11"/>
</calcChain>
</file>

<file path=xl/sharedStrings.xml><?xml version="1.0" encoding="utf-8"?>
<sst xmlns="http://schemas.openxmlformats.org/spreadsheetml/2006/main" count="292" uniqueCount="149">
  <si>
    <t xml:space="preserve">السنة </t>
  </si>
  <si>
    <t xml:space="preserve">كمية الإنتاج </t>
  </si>
  <si>
    <t xml:space="preserve">المحافظة </t>
  </si>
  <si>
    <t xml:space="preserve">نينوى </t>
  </si>
  <si>
    <t>كركوك</t>
  </si>
  <si>
    <t>صلاح الدين</t>
  </si>
  <si>
    <t>النجف</t>
  </si>
  <si>
    <t>كربلاء</t>
  </si>
  <si>
    <t>بابل</t>
  </si>
  <si>
    <t>القادسية</t>
  </si>
  <si>
    <t>ديالى</t>
  </si>
  <si>
    <t>واسط</t>
  </si>
  <si>
    <t>البصرة</t>
  </si>
  <si>
    <t>المثنى</t>
  </si>
  <si>
    <t xml:space="preserve">ذي قار </t>
  </si>
  <si>
    <t>ميسان</t>
  </si>
  <si>
    <t>المحافظة</t>
  </si>
  <si>
    <t>بغداد</t>
  </si>
  <si>
    <t>المديريات</t>
  </si>
  <si>
    <t>الرصافة</t>
  </si>
  <si>
    <t>الكرخ</t>
  </si>
  <si>
    <t>الصدر</t>
  </si>
  <si>
    <t>الشمال</t>
  </si>
  <si>
    <t>الفرات الأوسط</t>
  </si>
  <si>
    <t>الوسط</t>
  </si>
  <si>
    <t>الجنوب</t>
  </si>
  <si>
    <t>%</t>
  </si>
  <si>
    <t xml:space="preserve">أصناف الإستهلاك </t>
  </si>
  <si>
    <t>المصدر : وزارة الكهرباء / مركز المعلوماتية / قسم الإحصاء</t>
  </si>
  <si>
    <t xml:space="preserve">محطات الإنتاج </t>
  </si>
  <si>
    <t xml:space="preserve">عدد الوحدات </t>
  </si>
  <si>
    <t xml:space="preserve">عدد الوحدات العاملة </t>
  </si>
  <si>
    <t>المجموع</t>
  </si>
  <si>
    <t>ديزلات ساندة</t>
  </si>
  <si>
    <t>المجموع الكلي</t>
  </si>
  <si>
    <t>عدد المحطات</t>
  </si>
  <si>
    <t>ديزلات وزارة النفط</t>
  </si>
  <si>
    <t xml:space="preserve">جدول (6-5) </t>
  </si>
  <si>
    <t xml:space="preserve">  </t>
  </si>
  <si>
    <t xml:space="preserve">الجهاز المركزي للإحصاء / العراق </t>
  </si>
  <si>
    <t xml:space="preserve"> محطات الإنتاج </t>
  </si>
  <si>
    <t>المحطات الغازية</t>
  </si>
  <si>
    <t>المحطات الكهرومائية</t>
  </si>
  <si>
    <t xml:space="preserve">المحطات البخارية </t>
  </si>
  <si>
    <t>المحطات المتنقلة</t>
  </si>
  <si>
    <t xml:space="preserve">المحطات الكهرومائية </t>
  </si>
  <si>
    <t>سعة اكبر وحدة تصميمية (ميكا واط)</t>
  </si>
  <si>
    <t>معدل الإنتاج الفعلي (ميكا واط)</t>
  </si>
  <si>
    <t>مجموع السعة التصميمية للوحدات العاملة (ميكا واط)</t>
  </si>
  <si>
    <t xml:space="preserve"> عدد محطات إنتاج الطاقة الكهربائية حسب المحافظة لسنة 2012</t>
  </si>
  <si>
    <t>نينوى</t>
  </si>
  <si>
    <t>الانبار</t>
  </si>
  <si>
    <t>ذي قار</t>
  </si>
  <si>
    <t>أقليم كردستان</t>
  </si>
  <si>
    <t>دهوك</t>
  </si>
  <si>
    <t>السليمانية</t>
  </si>
  <si>
    <t xml:space="preserve">اربيل </t>
  </si>
  <si>
    <t>المحطات البخارية</t>
  </si>
  <si>
    <t>محطات الديزل</t>
  </si>
  <si>
    <t xml:space="preserve">المحطات الغازية  </t>
  </si>
  <si>
    <t>مجموع السعة التصميمية للوحدات (ميكا واط)</t>
  </si>
  <si>
    <t xml:space="preserve">محطات الديزل </t>
  </si>
  <si>
    <t xml:space="preserve">المنزلي </t>
  </si>
  <si>
    <t xml:space="preserve">التجاري </t>
  </si>
  <si>
    <t>الحكومي</t>
  </si>
  <si>
    <t xml:space="preserve">الزراعي </t>
  </si>
  <si>
    <t xml:space="preserve">الصناعي </t>
  </si>
  <si>
    <t>إجمالي</t>
  </si>
  <si>
    <t>إجمالي العراق</t>
  </si>
  <si>
    <t xml:space="preserve">إجمالي العراق لإنتاج الطاقة الكهربائية </t>
  </si>
  <si>
    <t>إجمالي المحطات</t>
  </si>
  <si>
    <t>إجمالي الديزلات</t>
  </si>
  <si>
    <t>المحطات المتنقلة *</t>
  </si>
  <si>
    <t xml:space="preserve">قسم إحصاءات البيئة - الجهاز المركزي للإحصاء/ العراق </t>
  </si>
  <si>
    <t>..</t>
  </si>
  <si>
    <t>.. بيانات غير متوفرة</t>
  </si>
  <si>
    <t>أجمالي المبيعات مجموع بغداد</t>
  </si>
  <si>
    <t>نصيب الفرد من الكهرباء المباعة (ميكا واط . ساعة/ سنة)</t>
  </si>
  <si>
    <t xml:space="preserve">جدول (3-5) </t>
  </si>
  <si>
    <t xml:space="preserve">جدول (3-4) </t>
  </si>
  <si>
    <t xml:space="preserve">جدول (3-3) </t>
  </si>
  <si>
    <t xml:space="preserve">جدول (3-1) </t>
  </si>
  <si>
    <t xml:space="preserve">جدول (3-2) </t>
  </si>
  <si>
    <t xml:space="preserve"> </t>
  </si>
  <si>
    <t xml:space="preserve">الأنبار </t>
  </si>
  <si>
    <t>المتجاوزين</t>
  </si>
  <si>
    <t>.. بيانات غير متوفرة بسبب تدهور الأوضاع الأمنية في هذه المحافظات</t>
  </si>
  <si>
    <t>الطاقة المستوردة + البارجات</t>
  </si>
  <si>
    <t>تدقيق مجموع النسب</t>
  </si>
  <si>
    <t>تدقيق مجموع الكميات</t>
  </si>
  <si>
    <t xml:space="preserve">نسبة المشاركة </t>
  </si>
  <si>
    <t xml:space="preserve"> كمية الكهرباء      المستوردة + البارجات  (م.و.س) </t>
  </si>
  <si>
    <t>كمية الكهرباء المعدّة للبيع (م.و.س)</t>
  </si>
  <si>
    <t>نصيب الفرد من الكهرباء المعدّة للبيع    (م.و.س/ سنة)</t>
  </si>
  <si>
    <t xml:space="preserve">نصيب الفرد من الكهرباء المعدّة للبيع  (م.و.س) </t>
  </si>
  <si>
    <t>م.و.س/ سنة = ميكا واط . ساعة/ سنة</t>
  </si>
  <si>
    <t xml:space="preserve">م.و.س =  ميكا واط . ساعة </t>
  </si>
  <si>
    <t xml:space="preserve">كمية الإنتاج (م.و.س) </t>
  </si>
  <si>
    <t xml:space="preserve">(م.و.س) </t>
  </si>
  <si>
    <t xml:space="preserve">كمية إنتاج الطاقة الكهربائية للسنوات (2011 - 2016) </t>
  </si>
  <si>
    <t>اجمالي الطاقة الكهربائية المستوردة + الطاقة المضافة من الأستثمار بضمنها البارجات</t>
  </si>
  <si>
    <t xml:space="preserve">الطاقة الكهربائية المستوردة من دول الجوار </t>
  </si>
  <si>
    <t>الطاقة الكهربائية المضافة الى الشبكة الكهربائية من الاستثمار بضمنها البارجات</t>
  </si>
  <si>
    <t>المصدر : وزارة الكهرباء / دائرة التخطيط والدراسات / قسم تقنية المعلومات / شعبة الإحصاء</t>
  </si>
  <si>
    <t>إجمالي مبيعات الطاقة الكهربائية (ميكا واط.ساعة)</t>
  </si>
  <si>
    <t>نصيب الفرد من الطاقة الكهربائية المباعة حسب المحافظة لسنة 2016</t>
  </si>
  <si>
    <t>محطات الديزل + ديزلات هونداي + ديزلات STX</t>
  </si>
  <si>
    <t>عدد السكان *</t>
  </si>
  <si>
    <t>نصيب الفرد من الكهرباء المباعة (ميكا واط.ساعة)</t>
  </si>
  <si>
    <t xml:space="preserve">جدول (3-6) </t>
  </si>
  <si>
    <t>جدول (3-7)</t>
  </si>
  <si>
    <t>النسبة المئوية</t>
  </si>
  <si>
    <t>الكمية (ميكا واط.ساعة)</t>
  </si>
  <si>
    <t>المستلمة</t>
  </si>
  <si>
    <t>الاستهلاك الداخلي</t>
  </si>
  <si>
    <t>الطاقة المولدة من الديزل</t>
  </si>
  <si>
    <t>صلاح الدين *</t>
  </si>
  <si>
    <t xml:space="preserve">الطاقة المستلمة من مديريات النقل </t>
  </si>
  <si>
    <t xml:space="preserve">الضائعات </t>
  </si>
  <si>
    <t>الضائعات</t>
  </si>
  <si>
    <t>كمية الطاقة الكهربائية المستلمة من مديريات النقل (المعدّة للبيع) (ميكا واط.ساعة)</t>
  </si>
  <si>
    <t xml:space="preserve"> كمية الكهرباء الإجمالية المنتجة المولّدة (م.و.س) </t>
  </si>
  <si>
    <t>ضائعات الطاقة الكهربائية بضمنها الإستهلاك الداخلي</t>
  </si>
  <si>
    <t>كمية الطاقة الكهربائية الإجمالية المنتجة المولّـدة والمستوردة والمعـدّة للبيع ونصيب الفرد مـن الكهرباء المعدّة للبيع للسنوات (2011 - 2016)</t>
  </si>
  <si>
    <t>* كمية الطاقة الكهربائية (المعدّة للبيع) في محافظة صلاح الدين بضمنها الطاقة المولّدة من ديزلات حكومية يتم نصبها في حالات الطوارئ</t>
  </si>
  <si>
    <t>ملاحظة : كمية ضائعات الطاقة الكهربائية في المحافظات بضمنها الإستهلاك الداخلي للكهرباء في محطات الإنتاج في حالة كونها تشمل مجمع سكني</t>
  </si>
  <si>
    <t>* أعداد السكان حسب تقديرات الجهاز المركزي للإحصاء عدا اقليم كردستان بإستثناء سنتي (2011 و 2012) بضمنها سكان إقليم كردستان</t>
  </si>
  <si>
    <t>** بضمنها الطاقة المشتراة من إقليم كردستان</t>
  </si>
  <si>
    <t>*** تمثل الطاقة المستوردة من دول الجوار والطاقة المضافة من الاستثمار بضمنها البارجات</t>
  </si>
  <si>
    <t>كمية الطاقة الكهربائية المستلمة من مديريات النقل (الكهرباء المعدّة للبيع) وكمية الضائعات ونسبها المئوية وإجمالي مبيعات الطاقة الكهربائية حسب المحافظة لسنة 2016</t>
  </si>
  <si>
    <t>توزيع الطاقة الكهربائية المباعة حسب أصناف الإستهلاك موزّعة على المديريات والمحافظات لسنة 2016</t>
  </si>
  <si>
    <t>.. بيانات غير متوفرة بسبب تدهور الأوضاع الأمنية في محافظة نينوى، أما في محافظة الأنبار لا تتوفر بيانات عن إجمالي مبيعات الطاقة الكهربائية</t>
  </si>
  <si>
    <t>* لا توجد كميات إنتاج كهرباء للمحطات المتنقلة بسبب عطل هذه المحطات</t>
  </si>
  <si>
    <t xml:space="preserve">نسبة المشاركة  </t>
  </si>
  <si>
    <t xml:space="preserve">* أعداد السكان حسب تقديرات الجهاز المركزي للإحصاء                        </t>
  </si>
  <si>
    <t xml:space="preserve">البيانات في الخلية المضللة تمثل المعدل </t>
  </si>
  <si>
    <t xml:space="preserve">** 2013 </t>
  </si>
  <si>
    <t>** 2014</t>
  </si>
  <si>
    <t>2015 **</t>
  </si>
  <si>
    <t>2016 **</t>
  </si>
  <si>
    <t>* 2012</t>
  </si>
  <si>
    <t>* 2011</t>
  </si>
  <si>
    <t>** كمية إنتاج الكهرباء بإستثناء إنتاج محطات إقليم كردستان</t>
  </si>
  <si>
    <t>* كمية إنتاج الكهرباء بضمنها إنتاج محطات إقليم كردستان</t>
  </si>
  <si>
    <t>عدد محطات إنتاج الطاقة الكهربائية والكمية المنتجة ونسبة المشاركة لسنة 2016</t>
  </si>
  <si>
    <t>عدد محطات ووحدات إنتاج الطاقة الكهربائية والسعة التصميمية ومعدل الإنتاج الفعلي ونسبة المشاركة لسنة 2016</t>
  </si>
  <si>
    <r>
      <t xml:space="preserve">نصيب الفرد من الكهرباء في الساعة (ميكا واط.ساعة) = نصيب الفرد من الكهرباء (ميكا واط . ساعة/سنة) </t>
    </r>
    <r>
      <rPr>
        <b/>
        <sz val="10"/>
        <color rgb="FF632523"/>
        <rFont val="Arial"/>
        <family val="2"/>
      </rPr>
      <t>÷</t>
    </r>
    <r>
      <rPr>
        <b/>
        <sz val="9"/>
        <color rgb="FF632523"/>
        <rFont val="Arial"/>
        <family val="2"/>
      </rPr>
      <t xml:space="preserve"> (365 يوم24x ساعة)</t>
    </r>
  </si>
  <si>
    <r>
      <t xml:space="preserve">نصيب الفرد من الكهرباء (ميكا واط . ساعة) = نصيب الفرد من الكهرباء (ميكا واط . ساعة/سنة) </t>
    </r>
    <r>
      <rPr>
        <b/>
        <sz val="10"/>
        <color rgb="FF632523"/>
        <rFont val="Arial"/>
        <family val="2"/>
      </rPr>
      <t>÷</t>
    </r>
    <r>
      <rPr>
        <b/>
        <sz val="9"/>
        <color rgb="FF632523"/>
        <rFont val="Arial"/>
        <family val="2"/>
      </rPr>
      <t xml:space="preserve"> (365 يوم24x ساعة)</t>
    </r>
  </si>
  <si>
    <t>إجمالي الطاقة الكهربائية في العراق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</si>
</sst>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00"/>
    <numFmt numFmtId="165" formatCode="0.0000"/>
    <numFmt numFmtId="166" formatCode="0.0"/>
    <numFmt numFmtId="167" formatCode="#,##0.0"/>
    <numFmt numFmtId="168" formatCode="_-* #,##0_-;\-* #,##0_-;_-* &quot;-&quot;??_-;_-@_-"/>
    <numFmt numFmtId="169" formatCode="#,##0.00000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Simplified Arabic"/>
      <family val="1"/>
    </font>
    <font>
      <sz val="8"/>
      <name val="Arial"/>
      <family val="2"/>
    </font>
    <font>
      <b/>
      <sz val="10"/>
      <name val="Simplified Arabic"/>
      <family val="1"/>
    </font>
    <font>
      <b/>
      <sz val="12"/>
      <name val="Arial"/>
      <family val="2"/>
    </font>
    <font>
      <b/>
      <sz val="10"/>
      <name val="Times New Roman"/>
      <family val="1"/>
    </font>
    <font>
      <b/>
      <sz val="9"/>
      <name val="Simplified Arabic"/>
      <family val="1"/>
    </font>
    <font>
      <b/>
      <sz val="11"/>
      <name val="Simplified Arabic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0"/>
      <color theme="0"/>
      <name val="Arial"/>
      <family val="2"/>
    </font>
    <font>
      <b/>
      <sz val="10"/>
      <name val="Simplified Arabic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632523"/>
      <name val="Arial"/>
      <family val="2"/>
    </font>
    <font>
      <b/>
      <sz val="10"/>
      <color rgb="FF632523"/>
      <name val="Times New Roman"/>
      <family val="1"/>
    </font>
    <font>
      <sz val="10"/>
      <color rgb="FF632523"/>
      <name val="Arial"/>
    </font>
    <font>
      <b/>
      <sz val="9"/>
      <color rgb="FF632523"/>
      <name val="Arial"/>
      <family val="2"/>
      <scheme val="minor"/>
    </font>
    <font>
      <sz val="10"/>
      <color rgb="FF632523"/>
      <name val="Arial"/>
      <family val="2"/>
    </font>
    <font>
      <b/>
      <sz val="10"/>
      <color rgb="FF632523"/>
      <name val="Arial"/>
      <family val="2"/>
    </font>
    <font>
      <b/>
      <sz val="9"/>
      <color rgb="FF632523"/>
      <name val="Times New Roman"/>
      <family val="1"/>
    </font>
    <font>
      <b/>
      <sz val="12"/>
      <color rgb="FF63252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E9FD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B7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4FE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3" fontId="0" fillId="0" borderId="0" xfId="1" applyFont="1"/>
    <xf numFmtId="0" fontId="0" fillId="0" borderId="0" xfId="0" applyNumberFormat="1"/>
    <xf numFmtId="0" fontId="11" fillId="0" borderId="0" xfId="0" applyFont="1"/>
    <xf numFmtId="43" fontId="9" fillId="0" borderId="0" xfId="1" applyFont="1" applyBorder="1" applyAlignment="1">
      <alignment horizontal="right" vertical="center" readingOrder="2"/>
    </xf>
    <xf numFmtId="0" fontId="9" fillId="0" borderId="5" xfId="0" applyFont="1" applyBorder="1" applyAlignment="1">
      <alignment vertical="center" wrapText="1" readingOrder="2"/>
    </xf>
    <xf numFmtId="0" fontId="6" fillId="0" borderId="4" xfId="0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Fill="1" applyBorder="1" applyAlignment="1">
      <alignment vertical="center" wrapText="1"/>
    </xf>
    <xf numFmtId="164" fontId="6" fillId="0" borderId="4" xfId="0" applyNumberFormat="1" applyFont="1" applyFill="1" applyBorder="1" applyAlignment="1">
      <alignment vertical="center" wrapText="1"/>
    </xf>
    <xf numFmtId="43" fontId="4" fillId="0" borderId="8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 wrapText="1"/>
    </xf>
    <xf numFmtId="43" fontId="4" fillId="0" borderId="7" xfId="1" applyFont="1" applyBorder="1" applyAlignment="1">
      <alignment horizontal="right" vertical="center" wrapText="1"/>
    </xf>
    <xf numFmtId="43" fontId="4" fillId="0" borderId="9" xfId="1" applyFont="1" applyBorder="1" applyAlignment="1">
      <alignment horizontal="right" vertical="center" wrapText="1"/>
    </xf>
    <xf numFmtId="43" fontId="4" fillId="0" borderId="4" xfId="1" applyFont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horizontal="left" vertical="center" wrapText="1" readingOrder="2"/>
    </xf>
    <xf numFmtId="1" fontId="6" fillId="0" borderId="2" xfId="1" applyNumberFormat="1" applyFont="1" applyFill="1" applyBorder="1" applyAlignment="1">
      <alignment horizontal="left" vertical="center" wrapText="1" readingOrder="2"/>
    </xf>
    <xf numFmtId="1" fontId="6" fillId="0" borderId="0" xfId="1" applyNumberFormat="1" applyFont="1" applyBorder="1" applyAlignment="1">
      <alignment horizontal="left" vertical="center" wrapText="1" readingOrder="2"/>
    </xf>
    <xf numFmtId="1" fontId="6" fillId="0" borderId="2" xfId="1" applyNumberFormat="1" applyFont="1" applyBorder="1" applyAlignment="1">
      <alignment horizontal="left" vertical="center" wrapText="1" readingOrder="2"/>
    </xf>
    <xf numFmtId="2" fontId="6" fillId="0" borderId="12" xfId="0" applyNumberFormat="1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2" fontId="6" fillId="0" borderId="9" xfId="0" applyNumberFormat="1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2" fontId="6" fillId="0" borderId="8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7" fontId="6" fillId="0" borderId="2" xfId="1" applyNumberFormat="1" applyFont="1" applyBorder="1" applyAlignment="1">
      <alignment horizontal="left" vertical="center" wrapText="1" readingOrder="2"/>
    </xf>
    <xf numFmtId="3" fontId="6" fillId="0" borderId="0" xfId="1" applyNumberFormat="1" applyFont="1" applyBorder="1" applyAlignment="1">
      <alignment horizontal="left" vertical="center" wrapText="1" readingOrder="2"/>
    </xf>
    <xf numFmtId="3" fontId="6" fillId="0" borderId="2" xfId="1" applyNumberFormat="1" applyFont="1" applyBorder="1" applyAlignment="1">
      <alignment horizontal="left" vertical="center" wrapText="1" readingOrder="2"/>
    </xf>
    <xf numFmtId="3" fontId="6" fillId="0" borderId="7" xfId="1" applyNumberFormat="1" applyFont="1" applyBorder="1" applyAlignment="1">
      <alignment horizontal="left" vertical="center" wrapText="1" readingOrder="2"/>
    </xf>
    <xf numFmtId="3" fontId="6" fillId="0" borderId="11" xfId="1" applyNumberFormat="1" applyFont="1" applyBorder="1" applyAlignment="1">
      <alignment horizontal="left" vertical="center" wrapText="1" readingOrder="2"/>
    </xf>
    <xf numFmtId="3" fontId="6" fillId="0" borderId="1" xfId="1" applyNumberFormat="1" applyFont="1" applyBorder="1" applyAlignment="1">
      <alignment horizontal="left" vertical="center" wrapText="1" readingOrder="2"/>
    </xf>
    <xf numFmtId="167" fontId="6" fillId="0" borderId="0" xfId="1" applyNumberFormat="1" applyFont="1" applyFill="1" applyBorder="1" applyAlignment="1">
      <alignment horizontal="left" vertical="center" wrapText="1" readingOrder="2"/>
    </xf>
    <xf numFmtId="3" fontId="6" fillId="0" borderId="4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166" fontId="6" fillId="0" borderId="4" xfId="0" applyNumberFormat="1" applyFont="1" applyFill="1" applyBorder="1" applyAlignment="1">
      <alignment horizontal="left" vertical="center" wrapText="1"/>
    </xf>
    <xf numFmtId="1" fontId="6" fillId="0" borderId="15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Fill="1" applyBorder="1" applyAlignment="1">
      <alignment horizontal="left" vertical="center" wrapText="1"/>
    </xf>
    <xf numFmtId="1" fontId="6" fillId="0" borderId="15" xfId="0" applyNumberFormat="1" applyFont="1" applyFill="1" applyBorder="1" applyAlignment="1">
      <alignment vertical="center" wrapText="1"/>
    </xf>
    <xf numFmtId="3" fontId="6" fillId="0" borderId="15" xfId="0" applyNumberFormat="1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left" vertical="center" wrapText="1" readingOrder="1"/>
    </xf>
    <xf numFmtId="3" fontId="6" fillId="0" borderId="6" xfId="0" applyNumberFormat="1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/>
    </xf>
    <xf numFmtId="43" fontId="10" fillId="2" borderId="10" xfId="1" applyFont="1" applyFill="1" applyBorder="1" applyAlignment="1">
      <alignment horizontal="right" vertical="center" wrapText="1"/>
    </xf>
    <xf numFmtId="43" fontId="0" fillId="0" borderId="11" xfId="1" applyFont="1" applyBorder="1"/>
    <xf numFmtId="0" fontId="0" fillId="0" borderId="11" xfId="0" applyBorder="1"/>
    <xf numFmtId="167" fontId="6" fillId="0" borderId="0" xfId="1" applyNumberFormat="1" applyFont="1" applyBorder="1" applyAlignment="1">
      <alignment horizontal="left" vertical="center" wrapText="1" readingOrder="2"/>
    </xf>
    <xf numFmtId="3" fontId="6" fillId="0" borderId="15" xfId="1" applyNumberFormat="1" applyFont="1" applyBorder="1" applyAlignment="1">
      <alignment horizontal="left" vertical="center" wrapText="1" readingOrder="2"/>
    </xf>
    <xf numFmtId="1" fontId="6" fillId="0" borderId="15" xfId="1" applyNumberFormat="1" applyFont="1" applyBorder="1" applyAlignment="1">
      <alignment horizontal="left" vertical="center" wrapText="1" readingOrder="2"/>
    </xf>
    <xf numFmtId="3" fontId="6" fillId="0" borderId="15" xfId="1" applyNumberFormat="1" applyFont="1" applyFill="1" applyBorder="1" applyAlignment="1">
      <alignment horizontal="left" vertical="center" wrapText="1" readingOrder="2"/>
    </xf>
    <xf numFmtId="1" fontId="6" fillId="0" borderId="15" xfId="1" applyNumberFormat="1" applyFont="1" applyFill="1" applyBorder="1" applyAlignment="1">
      <alignment horizontal="left" vertical="center" wrapText="1" readingOrder="2"/>
    </xf>
    <xf numFmtId="167" fontId="6" fillId="0" borderId="15" xfId="1" applyNumberFormat="1" applyFont="1" applyFill="1" applyBorder="1" applyAlignment="1">
      <alignment horizontal="left" vertical="center" wrapText="1" readingOrder="2"/>
    </xf>
    <xf numFmtId="43" fontId="9" fillId="0" borderId="0" xfId="1" applyFont="1" applyBorder="1" applyAlignment="1">
      <alignment horizontal="right" vertical="center" wrapText="1" readingOrder="1"/>
    </xf>
    <xf numFmtId="0" fontId="0" fillId="0" borderId="15" xfId="0" applyBorder="1"/>
    <xf numFmtId="0" fontId="2" fillId="0" borderId="2" xfId="0" applyFont="1" applyBorder="1" applyAlignment="1">
      <alignment horizontal="center" vertical="center" wrapText="1"/>
    </xf>
    <xf numFmtId="43" fontId="9" fillId="0" borderId="2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68" fontId="6" fillId="0" borderId="15" xfId="1" applyNumberFormat="1" applyFont="1" applyBorder="1"/>
    <xf numFmtId="1" fontId="6" fillId="4" borderId="2" xfId="1" applyNumberFormat="1" applyFont="1" applyFill="1" applyBorder="1" applyAlignment="1">
      <alignment horizontal="left" vertical="center" wrapText="1" readingOrder="2"/>
    </xf>
    <xf numFmtId="1" fontId="6" fillId="4" borderId="8" xfId="1" applyNumberFormat="1" applyFont="1" applyFill="1" applyBorder="1" applyAlignment="1">
      <alignment horizontal="left" vertical="center" wrapText="1" readingOrder="2"/>
    </xf>
    <xf numFmtId="0" fontId="9" fillId="0" borderId="3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left" vertical="center" wrapText="1" readingOrder="2"/>
    </xf>
    <xf numFmtId="166" fontId="6" fillId="0" borderId="2" xfId="1" applyNumberFormat="1" applyFont="1" applyBorder="1" applyAlignment="1">
      <alignment horizontal="left" vertical="center" wrapText="1" readingOrder="2"/>
    </xf>
    <xf numFmtId="166" fontId="6" fillId="0" borderId="7" xfId="1" applyNumberFormat="1" applyFont="1" applyBorder="1" applyAlignment="1">
      <alignment horizontal="left" vertical="center" wrapText="1" readingOrder="2"/>
    </xf>
    <xf numFmtId="166" fontId="6" fillId="0" borderId="4" xfId="1" applyNumberFormat="1" applyFont="1" applyBorder="1" applyAlignment="1">
      <alignment horizontal="left" vertical="center" wrapText="1" readingOrder="2"/>
    </xf>
    <xf numFmtId="166" fontId="6" fillId="0" borderId="8" xfId="1" applyNumberFormat="1" applyFont="1" applyBorder="1" applyAlignment="1">
      <alignment horizontal="left" vertical="center" wrapText="1" readingOrder="2"/>
    </xf>
    <xf numFmtId="166" fontId="6" fillId="0" borderId="11" xfId="1" applyNumberFormat="1" applyFont="1" applyBorder="1" applyAlignment="1">
      <alignment horizontal="left" vertical="center" wrapText="1" readingOrder="2"/>
    </xf>
    <xf numFmtId="166" fontId="6" fillId="0" borderId="9" xfId="1" applyNumberFormat="1" applyFont="1" applyBorder="1" applyAlignment="1">
      <alignment horizontal="left" vertical="center" wrapText="1" readingOrder="2"/>
    </xf>
    <xf numFmtId="166" fontId="6" fillId="0" borderId="0" xfId="1" applyNumberFormat="1" applyFont="1" applyFill="1" applyBorder="1" applyAlignment="1">
      <alignment horizontal="left" vertical="center" wrapText="1" readingOrder="2"/>
    </xf>
    <xf numFmtId="166" fontId="6" fillId="0" borderId="2" xfId="1" applyNumberFormat="1" applyFont="1" applyFill="1" applyBorder="1" applyAlignment="1">
      <alignment horizontal="left" vertical="center" wrapText="1" readingOrder="2"/>
    </xf>
    <xf numFmtId="166" fontId="6" fillId="0" borderId="7" xfId="1" applyNumberFormat="1" applyFont="1" applyFill="1" applyBorder="1" applyAlignment="1">
      <alignment horizontal="left" vertical="center" wrapText="1" readingOrder="2"/>
    </xf>
    <xf numFmtId="3" fontId="6" fillId="0" borderId="12" xfId="1" applyNumberFormat="1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left" vertical="center" wrapText="1"/>
    </xf>
    <xf numFmtId="3" fontId="6" fillId="0" borderId="7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left" vertical="center" wrapText="1"/>
    </xf>
    <xf numFmtId="166" fontId="6" fillId="0" borderId="9" xfId="1" applyNumberFormat="1" applyFont="1" applyFill="1" applyBorder="1" applyAlignment="1">
      <alignment horizontal="left" vertical="center" wrapText="1" readingOrder="2"/>
    </xf>
    <xf numFmtId="0" fontId="5" fillId="0" borderId="0" xfId="0" applyFont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1" fontId="0" fillId="5" borderId="0" xfId="0" applyNumberFormat="1" applyFill="1"/>
    <xf numFmtId="0" fontId="0" fillId="5" borderId="0" xfId="0" applyFill="1"/>
    <xf numFmtId="0" fontId="5" fillId="0" borderId="0" xfId="0" applyFont="1" applyAlignment="1">
      <alignment vertical="center" wrapText="1"/>
    </xf>
    <xf numFmtId="166" fontId="6" fillId="0" borderId="0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vertical="center" wrapText="1" readingOrder="2"/>
    </xf>
    <xf numFmtId="3" fontId="6" fillId="0" borderId="0" xfId="0" applyNumberFormat="1" applyFont="1" applyFill="1" applyBorder="1" applyAlignment="1">
      <alignment horizontal="left" vertical="center" wrapText="1" readingOrder="1"/>
    </xf>
    <xf numFmtId="3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/>
    <xf numFmtId="0" fontId="5" fillId="0" borderId="13" xfId="0" applyFont="1" applyBorder="1" applyAlignment="1">
      <alignment vertical="center" wrapText="1"/>
    </xf>
    <xf numFmtId="43" fontId="5" fillId="0" borderId="0" xfId="1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12" fillId="0" borderId="11" xfId="0" applyFont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3" fontId="6" fillId="4" borderId="2" xfId="1" applyNumberFormat="1" applyFont="1" applyFill="1" applyBorder="1" applyAlignment="1">
      <alignment vertical="center" wrapText="1"/>
    </xf>
    <xf numFmtId="3" fontId="6" fillId="4" borderId="0" xfId="1" applyNumberFormat="1" applyFont="1" applyFill="1" applyBorder="1" applyAlignment="1">
      <alignment horizontal="left" vertical="center" wrapText="1" readingOrder="2"/>
    </xf>
    <xf numFmtId="3" fontId="6" fillId="4" borderId="2" xfId="1" applyNumberFormat="1" applyFont="1" applyFill="1" applyBorder="1" applyAlignment="1">
      <alignment horizontal="left" vertical="center" wrapText="1" readingOrder="2"/>
    </xf>
    <xf numFmtId="3" fontId="6" fillId="4" borderId="7" xfId="1" applyNumberFormat="1" applyFont="1" applyFill="1" applyBorder="1" applyAlignment="1">
      <alignment horizontal="left" vertical="center" wrapText="1" readingOrder="2"/>
    </xf>
    <xf numFmtId="3" fontId="6" fillId="4" borderId="11" xfId="1" applyNumberFormat="1" applyFont="1" applyFill="1" applyBorder="1" applyAlignment="1">
      <alignment horizontal="left" vertical="center" wrapText="1" readingOrder="2"/>
    </xf>
    <xf numFmtId="3" fontId="6" fillId="4" borderId="1" xfId="1" applyNumberFormat="1" applyFont="1" applyFill="1" applyBorder="1" applyAlignment="1">
      <alignment horizontal="left" vertical="center" wrapText="1" readingOrder="2"/>
    </xf>
    <xf numFmtId="3" fontId="6" fillId="4" borderId="8" xfId="1" applyNumberFormat="1" applyFont="1" applyFill="1" applyBorder="1" applyAlignment="1">
      <alignment horizontal="left" vertical="center" wrapText="1" readingOrder="2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left" vertical="center" wrapText="1"/>
    </xf>
    <xf numFmtId="3" fontId="6" fillId="0" borderId="8" xfId="1" applyNumberFormat="1" applyFont="1" applyBorder="1" applyAlignment="1">
      <alignment horizontal="left" vertical="center" wrapText="1" readingOrder="2"/>
    </xf>
    <xf numFmtId="3" fontId="6" fillId="4" borderId="2" xfId="1" applyNumberFormat="1" applyFont="1" applyFill="1" applyBorder="1" applyAlignment="1">
      <alignment vertical="center" wrapText="1" readingOrder="2"/>
    </xf>
    <xf numFmtId="166" fontId="6" fillId="4" borderId="2" xfId="1" applyNumberFormat="1" applyFont="1" applyFill="1" applyBorder="1" applyAlignment="1">
      <alignment horizontal="left" vertical="center" wrapText="1" readingOrder="2"/>
    </xf>
    <xf numFmtId="166" fontId="0" fillId="0" borderId="0" xfId="0" applyNumberFormat="1"/>
    <xf numFmtId="165" fontId="6" fillId="0" borderId="0" xfId="0" applyNumberFormat="1" applyFont="1" applyFill="1" applyBorder="1" applyAlignment="1">
      <alignment horizontal="right" vertical="center" wrapText="1"/>
    </xf>
    <xf numFmtId="43" fontId="13" fillId="7" borderId="5" xfId="1" applyFont="1" applyFill="1" applyBorder="1" applyAlignment="1">
      <alignment horizontal="right" vertical="center" wrapText="1"/>
    </xf>
    <xf numFmtId="3" fontId="6" fillId="6" borderId="15" xfId="1" applyNumberFormat="1" applyFont="1" applyFill="1" applyBorder="1" applyAlignment="1">
      <alignment horizontal="left" vertical="center" wrapText="1" readingOrder="2"/>
    </xf>
    <xf numFmtId="3" fontId="6" fillId="6" borderId="15" xfId="1" applyNumberFormat="1" applyFont="1" applyFill="1" applyBorder="1" applyAlignment="1">
      <alignment horizontal="right" vertical="center" wrapText="1" readingOrder="2"/>
    </xf>
    <xf numFmtId="167" fontId="6" fillId="6" borderId="15" xfId="1" applyNumberFormat="1" applyFont="1" applyFill="1" applyBorder="1" applyAlignment="1">
      <alignment horizontal="left" vertical="center" wrapText="1" readingOrder="2"/>
    </xf>
    <xf numFmtId="0" fontId="0" fillId="0" borderId="0" xfId="0" applyBorder="1" applyAlignment="1">
      <alignment horizontal="right"/>
    </xf>
    <xf numFmtId="0" fontId="6" fillId="0" borderId="4" xfId="0" applyFont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left" vertical="center" wrapText="1"/>
    </xf>
    <xf numFmtId="0" fontId="13" fillId="7" borderId="1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13" fillId="7" borderId="10" xfId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2" fontId="6" fillId="0" borderId="3" xfId="0" applyNumberFormat="1" applyFont="1" applyFill="1" applyBorder="1" applyAlignment="1">
      <alignment horizontal="left" vertical="center" wrapText="1" readingOrder="2"/>
    </xf>
    <xf numFmtId="164" fontId="6" fillId="0" borderId="3" xfId="0" applyNumberFormat="1" applyFont="1" applyFill="1" applyBorder="1" applyAlignment="1">
      <alignment horizontal="left" vertical="center" wrapText="1" readingOrder="2"/>
    </xf>
    <xf numFmtId="3" fontId="6" fillId="0" borderId="11" xfId="1" applyNumberFormat="1" applyFont="1" applyBorder="1" applyAlignment="1">
      <alignment horizontal="right" vertical="center" wrapText="1" readingOrder="2"/>
    </xf>
    <xf numFmtId="3" fontId="6" fillId="0" borderId="9" xfId="1" applyNumberFormat="1" applyFont="1" applyBorder="1" applyAlignment="1">
      <alignment horizontal="right" vertical="center" wrapText="1" readingOrder="2"/>
    </xf>
    <xf numFmtId="164" fontId="6" fillId="0" borderId="4" xfId="0" applyNumberFormat="1" applyFont="1" applyBorder="1" applyAlignment="1">
      <alignment horizontal="left" vertical="center" wrapText="1"/>
    </xf>
    <xf numFmtId="166" fontId="6" fillId="0" borderId="4" xfId="1" applyNumberFormat="1" applyFont="1" applyFill="1" applyBorder="1" applyAlignment="1">
      <alignment horizontal="left" vertical="center" wrapText="1" readingOrder="2"/>
    </xf>
    <xf numFmtId="43" fontId="9" fillId="6" borderId="7" xfId="1" applyFont="1" applyFill="1" applyBorder="1" applyAlignment="1">
      <alignment horizontal="right" vertical="center" wrapText="1"/>
    </xf>
    <xf numFmtId="43" fontId="10" fillId="0" borderId="11" xfId="1" applyFont="1" applyBorder="1" applyAlignment="1">
      <alignment horizontal="right" vertical="center" wrapText="1"/>
    </xf>
    <xf numFmtId="43" fontId="10" fillId="0" borderId="1" xfId="1" applyFont="1" applyBorder="1" applyAlignment="1">
      <alignment horizontal="right" vertical="center" wrapText="1"/>
    </xf>
    <xf numFmtId="43" fontId="10" fillId="0" borderId="9" xfId="1" applyFont="1" applyBorder="1" applyAlignment="1">
      <alignment horizontal="right" vertical="center" wrapText="1"/>
    </xf>
    <xf numFmtId="43" fontId="10" fillId="0" borderId="2" xfId="1" applyFont="1" applyBorder="1" applyAlignment="1">
      <alignment horizontal="right" vertical="center" wrapText="1"/>
    </xf>
    <xf numFmtId="43" fontId="10" fillId="0" borderId="7" xfId="1" applyFont="1" applyBorder="1" applyAlignment="1">
      <alignment horizontal="right" vertical="center" wrapText="1"/>
    </xf>
    <xf numFmtId="43" fontId="10" fillId="0" borderId="4" xfId="1" applyFont="1" applyBorder="1" applyAlignment="1">
      <alignment horizontal="right" vertical="center" wrapText="1"/>
    </xf>
    <xf numFmtId="43" fontId="10" fillId="0" borderId="8" xfId="1" applyFont="1" applyBorder="1" applyAlignment="1">
      <alignment horizontal="right" vertical="center" wrapText="1"/>
    </xf>
    <xf numFmtId="0" fontId="0" fillId="0" borderId="11" xfId="0" applyNumberFormat="1" applyBorder="1"/>
    <xf numFmtId="0" fontId="6" fillId="0" borderId="0" xfId="0" applyFont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left" vertical="center" wrapText="1" readingOrder="2"/>
    </xf>
    <xf numFmtId="164" fontId="6" fillId="0" borderId="0" xfId="0" applyNumberFormat="1" applyFont="1" applyFill="1" applyBorder="1" applyAlignment="1">
      <alignment horizontal="left" vertical="center" wrapText="1" readingOrder="2"/>
    </xf>
    <xf numFmtId="43" fontId="13" fillId="7" borderId="5" xfId="1" applyFont="1" applyFill="1" applyBorder="1" applyAlignment="1">
      <alignment horizontal="right" vertical="center" wrapText="1"/>
    </xf>
    <xf numFmtId="0" fontId="13" fillId="7" borderId="5" xfId="1" applyNumberFormat="1" applyFont="1" applyFill="1" applyBorder="1" applyAlignment="1">
      <alignment horizontal="right" vertical="center" wrapText="1" readingOrder="2"/>
    </xf>
    <xf numFmtId="2" fontId="6" fillId="0" borderId="0" xfId="0" applyNumberFormat="1" applyFont="1" applyFill="1" applyBorder="1" applyAlignment="1">
      <alignment horizontal="left" vertical="center" wrapText="1"/>
    </xf>
    <xf numFmtId="2" fontId="6" fillId="4" borderId="0" xfId="0" applyNumberFormat="1" applyFont="1" applyFill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3" fontId="6" fillId="4" borderId="15" xfId="0" applyNumberFormat="1" applyFont="1" applyFill="1" applyBorder="1" applyAlignment="1">
      <alignment horizontal="left" vertical="center" wrapText="1"/>
    </xf>
    <xf numFmtId="43" fontId="13" fillId="7" borderId="10" xfId="1" applyFont="1" applyFill="1" applyBorder="1" applyAlignment="1">
      <alignment horizontal="right" vertical="center" wrapText="1"/>
    </xf>
    <xf numFmtId="0" fontId="0" fillId="9" borderId="0" xfId="0" applyFill="1"/>
    <xf numFmtId="43" fontId="9" fillId="6" borderId="16" xfId="1" applyFont="1" applyFill="1" applyBorder="1" applyAlignment="1">
      <alignment horizontal="right" vertical="center" wrapText="1"/>
    </xf>
    <xf numFmtId="0" fontId="0" fillId="0" borderId="16" xfId="0" applyBorder="1"/>
    <xf numFmtId="1" fontId="0" fillId="0" borderId="16" xfId="0" applyNumberFormat="1" applyBorder="1"/>
    <xf numFmtId="166" fontId="0" fillId="0" borderId="16" xfId="0" applyNumberFormat="1" applyBorder="1"/>
    <xf numFmtId="3" fontId="0" fillId="9" borderId="16" xfId="0" applyNumberFormat="1" applyFill="1" applyBorder="1"/>
    <xf numFmtId="166" fontId="0" fillId="9" borderId="16" xfId="0" applyNumberFormat="1" applyFill="1" applyBorder="1"/>
    <xf numFmtId="43" fontId="10" fillId="4" borderId="2" xfId="1" applyFont="1" applyFill="1" applyBorder="1" applyAlignment="1">
      <alignment horizontal="right" vertical="center" wrapText="1"/>
    </xf>
    <xf numFmtId="166" fontId="6" fillId="4" borderId="8" xfId="1" applyNumberFormat="1" applyFont="1" applyFill="1" applyBorder="1" applyAlignment="1">
      <alignment horizontal="left" vertical="center" wrapText="1" readingOrder="2"/>
    </xf>
    <xf numFmtId="0" fontId="0" fillId="0" borderId="0" xfId="0" applyFill="1"/>
    <xf numFmtId="2" fontId="6" fillId="0" borderId="2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0" fontId="6" fillId="0" borderId="2" xfId="0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vertical="center" wrapText="1"/>
    </xf>
    <xf numFmtId="1" fontId="0" fillId="0" borderId="17" xfId="0" applyNumberFormat="1" applyBorder="1"/>
    <xf numFmtId="2" fontId="6" fillId="0" borderId="4" xfId="0" applyNumberFormat="1" applyFont="1" applyFill="1" applyBorder="1" applyAlignment="1">
      <alignment horizontal="left" vertical="center" wrapText="1" readingOrder="2"/>
    </xf>
    <xf numFmtId="164" fontId="6" fillId="0" borderId="4" xfId="0" applyNumberFormat="1" applyFont="1" applyFill="1" applyBorder="1" applyAlignment="1">
      <alignment horizontal="left" vertical="center" wrapText="1" readingOrder="2"/>
    </xf>
    <xf numFmtId="0" fontId="1" fillId="0" borderId="0" xfId="0" applyFont="1"/>
    <xf numFmtId="2" fontId="6" fillId="0" borderId="15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left" vertical="center" wrapText="1"/>
    </xf>
    <xf numFmtId="2" fontId="6" fillId="4" borderId="3" xfId="0" applyNumberFormat="1" applyFont="1" applyFill="1" applyBorder="1" applyAlignment="1">
      <alignment vertical="center" wrapText="1"/>
    </xf>
    <xf numFmtId="2" fontId="6" fillId="0" borderId="15" xfId="0" applyNumberFormat="1" applyFont="1" applyFill="1" applyBorder="1" applyAlignment="1">
      <alignment vertical="center" wrapText="1"/>
    </xf>
    <xf numFmtId="166" fontId="6" fillId="6" borderId="15" xfId="1" applyNumberFormat="1" applyFont="1" applyFill="1" applyBorder="1" applyAlignment="1">
      <alignment horizontal="left" vertical="center" wrapText="1" readingOrder="2"/>
    </xf>
    <xf numFmtId="43" fontId="13" fillId="7" borderId="5" xfId="1" applyFont="1" applyFill="1" applyBorder="1" applyAlignment="1">
      <alignment horizontal="right" vertical="center" wrapText="1"/>
    </xf>
    <xf numFmtId="43" fontId="10" fillId="2" borderId="0" xfId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left" vertical="center" wrapText="1" readingOrder="2"/>
    </xf>
    <xf numFmtId="43" fontId="4" fillId="0" borderId="11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6" fillId="0" borderId="8" xfId="1" applyNumberFormat="1" applyFont="1" applyBorder="1" applyAlignment="1">
      <alignment vertical="center" wrapText="1"/>
    </xf>
    <xf numFmtId="3" fontId="6" fillId="5" borderId="18" xfId="1" applyNumberFormat="1" applyFont="1" applyFill="1" applyBorder="1" applyAlignment="1">
      <alignment vertical="center" wrapText="1"/>
    </xf>
    <xf numFmtId="167" fontId="6" fillId="0" borderId="8" xfId="1" applyNumberFormat="1" applyFont="1" applyBorder="1" applyAlignment="1">
      <alignment horizontal="left" vertical="center" wrapText="1" readingOrder="2"/>
    </xf>
    <xf numFmtId="168" fontId="0" fillId="0" borderId="0" xfId="0" applyNumberFormat="1" applyAlignment="1">
      <alignment horizontal="center"/>
    </xf>
    <xf numFmtId="3" fontId="6" fillId="6" borderId="15" xfId="1" applyNumberFormat="1" applyFont="1" applyFill="1" applyBorder="1" applyAlignment="1">
      <alignment horizontal="left" vertical="center" wrapText="1" readingOrder="1"/>
    </xf>
    <xf numFmtId="4" fontId="6" fillId="8" borderId="15" xfId="1" applyNumberFormat="1" applyFont="1" applyFill="1" applyBorder="1" applyAlignment="1">
      <alignment horizontal="left" vertical="center" wrapText="1" readingOrder="2"/>
    </xf>
    <xf numFmtId="3" fontId="6" fillId="0" borderId="9" xfId="1" applyNumberFormat="1" applyFont="1" applyBorder="1" applyAlignment="1">
      <alignment horizontal="left" vertical="center" wrapText="1" readingOrder="2"/>
    </xf>
    <xf numFmtId="167" fontId="6" fillId="0" borderId="3" xfId="1" applyNumberFormat="1" applyFont="1" applyBorder="1" applyAlignment="1">
      <alignment horizontal="left" vertical="center" wrapText="1" readingOrder="2"/>
    </xf>
    <xf numFmtId="4" fontId="6" fillId="0" borderId="8" xfId="1" applyNumberFormat="1" applyFont="1" applyBorder="1" applyAlignment="1">
      <alignment horizontal="right" vertical="center" wrapText="1" readingOrder="2"/>
    </xf>
    <xf numFmtId="167" fontId="6" fillId="0" borderId="7" xfId="1" applyNumberFormat="1" applyFont="1" applyBorder="1" applyAlignment="1">
      <alignment horizontal="left" vertical="center" wrapText="1" readingOrder="2"/>
    </xf>
    <xf numFmtId="3" fontId="0" fillId="0" borderId="0" xfId="0" applyNumberFormat="1"/>
    <xf numFmtId="43" fontId="10" fillId="4" borderId="7" xfId="1" applyFont="1" applyFill="1" applyBorder="1" applyAlignment="1">
      <alignment horizontal="right" vertical="center" wrapText="1"/>
    </xf>
    <xf numFmtId="167" fontId="6" fillId="4" borderId="7" xfId="1" applyNumberFormat="1" applyFont="1" applyFill="1" applyBorder="1" applyAlignment="1">
      <alignment horizontal="left" vertical="center" wrapText="1" readingOrder="2"/>
    </xf>
    <xf numFmtId="0" fontId="0" fillId="9" borderId="16" xfId="0" applyFill="1" applyBorder="1"/>
    <xf numFmtId="168" fontId="15" fillId="0" borderId="16" xfId="0" applyNumberFormat="1" applyFont="1" applyBorder="1" applyAlignment="1">
      <alignment horizontal="center"/>
    </xf>
    <xf numFmtId="168" fontId="15" fillId="0" borderId="0" xfId="0" applyNumberFormat="1" applyFont="1" applyAlignment="1">
      <alignment horizontal="center"/>
    </xf>
    <xf numFmtId="3" fontId="6" fillId="4" borderId="16" xfId="1" applyNumberFormat="1" applyFont="1" applyFill="1" applyBorder="1" applyAlignment="1">
      <alignment horizontal="center" vertical="center" wrapText="1" readingOrder="2"/>
    </xf>
    <xf numFmtId="3" fontId="6" fillId="4" borderId="22" xfId="1" applyNumberFormat="1" applyFont="1" applyFill="1" applyBorder="1" applyAlignment="1">
      <alignment horizontal="center" vertical="center" wrapText="1" readingOrder="2"/>
    </xf>
    <xf numFmtId="168" fontId="16" fillId="7" borderId="19" xfId="1" applyNumberFormat="1" applyFont="1" applyFill="1" applyBorder="1" applyAlignment="1">
      <alignment horizontal="center" vertical="center" wrapText="1"/>
    </xf>
    <xf numFmtId="168" fontId="16" fillId="7" borderId="20" xfId="1" applyNumberFormat="1" applyFont="1" applyFill="1" applyBorder="1" applyAlignment="1">
      <alignment horizontal="center" vertical="center" wrapText="1"/>
    </xf>
    <xf numFmtId="168" fontId="16" fillId="7" borderId="0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 wrapText="1" readingOrder="2"/>
    </xf>
    <xf numFmtId="3" fontId="6" fillId="0" borderId="11" xfId="1" applyNumberFormat="1" applyFont="1" applyBorder="1" applyAlignment="1">
      <alignment horizontal="center" vertical="center" wrapText="1" readingOrder="2"/>
    </xf>
    <xf numFmtId="3" fontId="6" fillId="0" borderId="1" xfId="1" applyNumberFormat="1" applyFont="1" applyBorder="1" applyAlignment="1">
      <alignment horizontal="center" vertical="center" wrapText="1" readingOrder="2"/>
    </xf>
    <xf numFmtId="3" fontId="6" fillId="4" borderId="1" xfId="1" applyNumberFormat="1" applyFont="1" applyFill="1" applyBorder="1" applyAlignment="1">
      <alignment horizontal="center" vertical="center" wrapText="1" readingOrder="2"/>
    </xf>
    <xf numFmtId="3" fontId="6" fillId="0" borderId="0" xfId="1" applyNumberFormat="1" applyFont="1" applyBorder="1" applyAlignment="1">
      <alignment horizontal="center" vertical="center" wrapText="1" readingOrder="2"/>
    </xf>
    <xf numFmtId="3" fontId="6" fillId="0" borderId="4" xfId="1" applyNumberFormat="1" applyFont="1" applyBorder="1" applyAlignment="1">
      <alignment horizontal="center" vertical="center" wrapText="1" readingOrder="2"/>
    </xf>
    <xf numFmtId="3" fontId="6" fillId="0" borderId="9" xfId="1" applyNumberFormat="1" applyFont="1" applyBorder="1" applyAlignment="1">
      <alignment horizontal="center" vertical="center" wrapText="1" readingOrder="2"/>
    </xf>
    <xf numFmtId="3" fontId="6" fillId="6" borderId="15" xfId="1" applyNumberFormat="1" applyFont="1" applyFill="1" applyBorder="1" applyAlignment="1">
      <alignment horizontal="center" vertical="center" wrapText="1" readingOrder="2"/>
    </xf>
    <xf numFmtId="168" fontId="16" fillId="7" borderId="23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right" vertical="center" wrapText="1"/>
    </xf>
    <xf numFmtId="3" fontId="6" fillId="0" borderId="8" xfId="1" applyNumberFormat="1" applyFont="1" applyBorder="1" applyAlignment="1">
      <alignment horizontal="right" vertical="center" wrapText="1" readingOrder="2"/>
    </xf>
    <xf numFmtId="3" fontId="6" fillId="0" borderId="3" xfId="1" applyNumberFormat="1" applyFont="1" applyBorder="1" applyAlignment="1">
      <alignment horizontal="left" vertical="center" wrapText="1" readingOrder="2"/>
    </xf>
    <xf numFmtId="168" fontId="5" fillId="0" borderId="20" xfId="0" applyNumberFormat="1" applyFont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167" fontId="6" fillId="0" borderId="4" xfId="1" applyNumberFormat="1" applyFont="1" applyBorder="1" applyAlignment="1">
      <alignment horizontal="left" vertical="center" wrapText="1" readingOrder="2"/>
    </xf>
    <xf numFmtId="3" fontId="6" fillId="0" borderId="0" xfId="1" applyNumberFormat="1" applyFont="1" applyBorder="1" applyAlignment="1">
      <alignment horizontal="right" vertical="center" wrapText="1" readingOrder="2"/>
    </xf>
    <xf numFmtId="3" fontId="6" fillId="4" borderId="0" xfId="1" applyNumberFormat="1" applyFont="1" applyFill="1" applyBorder="1" applyAlignment="1">
      <alignment horizontal="center" vertical="center" wrapText="1" readingOrder="2"/>
    </xf>
    <xf numFmtId="3" fontId="6" fillId="4" borderId="11" xfId="1" applyNumberFormat="1" applyFont="1" applyFill="1" applyBorder="1" applyAlignment="1">
      <alignment horizontal="center" vertical="center" wrapText="1" readingOrder="2"/>
    </xf>
    <xf numFmtId="43" fontId="10" fillId="0" borderId="12" xfId="1" applyFont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left" vertical="center" wrapText="1" readingOrder="2"/>
    </xf>
    <xf numFmtId="167" fontId="6" fillId="0" borderId="12" xfId="1" applyNumberFormat="1" applyFont="1" applyBorder="1" applyAlignment="1">
      <alignment horizontal="left" vertical="center" wrapText="1" readingOrder="2"/>
    </xf>
    <xf numFmtId="43" fontId="10" fillId="0" borderId="0" xfId="1" applyFont="1" applyBorder="1" applyAlignment="1">
      <alignment horizontal="right" vertical="center" wrapText="1"/>
    </xf>
    <xf numFmtId="3" fontId="6" fillId="4" borderId="4" xfId="1" applyNumberFormat="1" applyFont="1" applyFill="1" applyBorder="1" applyAlignment="1">
      <alignment horizontal="left" vertical="center" wrapText="1" readingOrder="2"/>
    </xf>
    <xf numFmtId="166" fontId="6" fillId="0" borderId="12" xfId="1" applyNumberFormat="1" applyFont="1" applyBorder="1" applyAlignment="1">
      <alignment horizontal="left" vertical="center" wrapText="1" readingOrder="2"/>
    </xf>
    <xf numFmtId="3" fontId="6" fillId="4" borderId="12" xfId="1" applyNumberFormat="1" applyFont="1" applyFill="1" applyBorder="1" applyAlignment="1">
      <alignment horizontal="left" vertical="center" wrapText="1" readingOrder="2"/>
    </xf>
    <xf numFmtId="166" fontId="6" fillId="0" borderId="12" xfId="1" applyNumberFormat="1" applyFont="1" applyFill="1" applyBorder="1" applyAlignment="1">
      <alignment horizontal="left" vertical="center" wrapText="1" readingOrder="2"/>
    </xf>
    <xf numFmtId="3" fontId="6" fillId="8" borderId="5" xfId="1" applyNumberFormat="1" applyFont="1" applyFill="1" applyBorder="1" applyAlignment="1">
      <alignment horizontal="left" vertical="center" wrapText="1" readingOrder="2"/>
    </xf>
    <xf numFmtId="3" fontId="6" fillId="8" borderId="3" xfId="1" applyNumberFormat="1" applyFont="1" applyFill="1" applyBorder="1" applyAlignment="1">
      <alignment horizontal="left" vertical="center" wrapText="1" readingOrder="2"/>
    </xf>
    <xf numFmtId="3" fontId="6" fillId="8" borderId="15" xfId="1" applyNumberFormat="1" applyFont="1" applyFill="1" applyBorder="1" applyAlignment="1">
      <alignment horizontal="left" vertical="center" wrapText="1" readingOrder="2"/>
    </xf>
    <xf numFmtId="166" fontId="6" fillId="8" borderId="15" xfId="1" applyNumberFormat="1" applyFont="1" applyFill="1" applyBorder="1" applyAlignment="1">
      <alignment horizontal="left" vertical="center" wrapText="1" readingOrder="2"/>
    </xf>
    <xf numFmtId="1" fontId="6" fillId="8" borderId="15" xfId="0" applyNumberFormat="1" applyFont="1" applyFill="1" applyBorder="1" applyAlignment="1">
      <alignment vertical="center" wrapText="1"/>
    </xf>
    <xf numFmtId="0" fontId="6" fillId="8" borderId="15" xfId="0" applyFont="1" applyFill="1" applyBorder="1" applyAlignment="1">
      <alignment horizontal="left" vertical="center" wrapText="1"/>
    </xf>
    <xf numFmtId="3" fontId="6" fillId="8" borderId="15" xfId="0" applyNumberFormat="1" applyFont="1" applyFill="1" applyBorder="1" applyAlignment="1">
      <alignment horizontal="left" vertical="center" wrapText="1"/>
    </xf>
    <xf numFmtId="169" fontId="6" fillId="8" borderId="15" xfId="1" applyNumberFormat="1" applyFont="1" applyFill="1" applyBorder="1" applyAlignment="1">
      <alignment horizontal="left" vertical="center" wrapText="1" readingOrder="2"/>
    </xf>
    <xf numFmtId="0" fontId="6" fillId="0" borderId="0" xfId="1" applyNumberFormat="1" applyFont="1" applyBorder="1" applyAlignment="1">
      <alignment vertical="center" wrapText="1"/>
    </xf>
    <xf numFmtId="2" fontId="6" fillId="6" borderId="15" xfId="1" applyNumberFormat="1" applyFont="1" applyFill="1" applyBorder="1" applyAlignment="1">
      <alignment horizontal="left" vertical="center" wrapText="1" readingOrder="2"/>
    </xf>
    <xf numFmtId="43" fontId="10" fillId="0" borderId="11" xfId="1" applyFont="1" applyBorder="1" applyAlignment="1">
      <alignment horizontal="right" vertical="center" wrapText="1"/>
    </xf>
    <xf numFmtId="43" fontId="10" fillId="0" borderId="0" xfId="1" applyFont="1" applyBorder="1" applyAlignment="1">
      <alignment horizontal="right" vertical="center" wrapText="1"/>
    </xf>
    <xf numFmtId="1" fontId="6" fillId="10" borderId="15" xfId="0" applyNumberFormat="1" applyFont="1" applyFill="1" applyBorder="1" applyAlignment="1">
      <alignment vertical="center" wrapText="1"/>
    </xf>
    <xf numFmtId="3" fontId="6" fillId="10" borderId="15" xfId="0" applyNumberFormat="1" applyFont="1" applyFill="1" applyBorder="1" applyAlignment="1">
      <alignment vertical="center" wrapText="1"/>
    </xf>
    <xf numFmtId="2" fontId="6" fillId="10" borderId="15" xfId="0" applyNumberFormat="1" applyFont="1" applyFill="1" applyBorder="1" applyAlignment="1">
      <alignment vertical="center" wrapText="1"/>
    </xf>
    <xf numFmtId="3" fontId="6" fillId="10" borderId="15" xfId="1" applyNumberFormat="1" applyFont="1" applyFill="1" applyBorder="1" applyAlignment="1">
      <alignment horizontal="left" vertical="center" wrapText="1" readingOrder="2"/>
    </xf>
    <xf numFmtId="4" fontId="6" fillId="10" borderId="15" xfId="1" applyNumberFormat="1" applyFont="1" applyFill="1" applyBorder="1" applyAlignment="1">
      <alignment horizontal="left" vertical="center" wrapText="1" readingOrder="2"/>
    </xf>
    <xf numFmtId="3" fontId="20" fillId="4" borderId="0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21" fillId="0" borderId="0" xfId="0" applyFont="1" applyBorder="1" applyAlignment="1"/>
    <xf numFmtId="0" fontId="19" fillId="0" borderId="0" xfId="0" applyFont="1" applyAlignment="1">
      <alignment horizontal="left" vertical="center" wrapText="1"/>
    </xf>
    <xf numFmtId="0" fontId="23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 readingOrder="2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readingOrder="2"/>
    </xf>
    <xf numFmtId="3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43" fontId="19" fillId="0" borderId="0" xfId="1" applyFont="1" applyBorder="1" applyAlignment="1">
      <alignment horizontal="right" vertical="center" readingOrder="2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 readingOrder="2"/>
    </xf>
    <xf numFmtId="0" fontId="19" fillId="0" borderId="11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10" fillId="0" borderId="15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readingOrder="2"/>
    </xf>
    <xf numFmtId="0" fontId="10" fillId="0" borderId="4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1" fontId="6" fillId="0" borderId="15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 wrapText="1"/>
    </xf>
    <xf numFmtId="1" fontId="6" fillId="0" borderId="14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right" vertical="center" wrapText="1"/>
    </xf>
    <xf numFmtId="43" fontId="13" fillId="7" borderId="10" xfId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 wrapText="1"/>
    </xf>
    <xf numFmtId="1" fontId="6" fillId="10" borderId="15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 readingOrder="2"/>
    </xf>
    <xf numFmtId="43" fontId="10" fillId="0" borderId="11" xfId="1" applyFont="1" applyBorder="1" applyAlignment="1">
      <alignment horizontal="right" vertical="center" wrapText="1"/>
    </xf>
    <xf numFmtId="43" fontId="10" fillId="0" borderId="0" xfId="1" applyFont="1" applyBorder="1" applyAlignment="1">
      <alignment horizontal="right" vertical="center" wrapText="1"/>
    </xf>
    <xf numFmtId="43" fontId="10" fillId="0" borderId="1" xfId="1" applyFont="1" applyBorder="1" applyAlignment="1">
      <alignment horizontal="right" vertical="center" wrapText="1"/>
    </xf>
    <xf numFmtId="43" fontId="5" fillId="0" borderId="0" xfId="1" applyFont="1" applyAlignment="1">
      <alignment horizontal="center" vertical="center" wrapText="1"/>
    </xf>
    <xf numFmtId="43" fontId="13" fillId="7" borderId="5" xfId="1" applyFont="1" applyFill="1" applyBorder="1" applyAlignment="1">
      <alignment horizontal="right" vertical="center" wrapText="1"/>
    </xf>
    <xf numFmtId="43" fontId="13" fillId="7" borderId="1" xfId="1" applyFont="1" applyFill="1" applyBorder="1" applyAlignment="1">
      <alignment horizontal="right" vertical="center" wrapText="1"/>
    </xf>
    <xf numFmtId="0" fontId="13" fillId="7" borderId="5" xfId="1" applyNumberFormat="1" applyFont="1" applyFill="1" applyBorder="1" applyAlignment="1">
      <alignment horizontal="right" vertical="center" wrapText="1"/>
    </xf>
    <xf numFmtId="0" fontId="13" fillId="7" borderId="1" xfId="1" applyNumberFormat="1" applyFont="1" applyFill="1" applyBorder="1" applyAlignment="1">
      <alignment horizontal="right" vertical="center" wrapText="1"/>
    </xf>
    <xf numFmtId="43" fontId="13" fillId="7" borderId="14" xfId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right" vertical="center" wrapText="1"/>
    </xf>
    <xf numFmtId="43" fontId="10" fillId="0" borderId="0" xfId="1" applyFont="1" applyBorder="1" applyAlignment="1">
      <alignment horizontal="right" vertical="center"/>
    </xf>
    <xf numFmtId="43" fontId="10" fillId="0" borderId="1" xfId="1" applyFont="1" applyBorder="1" applyAlignment="1">
      <alignment horizontal="right" vertical="center"/>
    </xf>
    <xf numFmtId="43" fontId="10" fillId="0" borderId="11" xfId="1" applyFont="1" applyFill="1" applyBorder="1" applyAlignment="1">
      <alignment horizontal="right" vertical="center"/>
    </xf>
    <xf numFmtId="43" fontId="10" fillId="0" borderId="0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43" fontId="10" fillId="0" borderId="11" xfId="1" applyFont="1" applyBorder="1" applyAlignment="1">
      <alignment horizontal="right" vertical="center"/>
    </xf>
    <xf numFmtId="0" fontId="10" fillId="6" borderId="15" xfId="0" applyFont="1" applyFill="1" applyBorder="1" applyAlignment="1">
      <alignment horizontal="right" vertical="center" wrapText="1"/>
    </xf>
    <xf numFmtId="43" fontId="9" fillId="0" borderId="5" xfId="1" applyFont="1" applyBorder="1" applyAlignment="1">
      <alignment horizontal="right" vertical="center" wrapText="1" readingOrder="1"/>
    </xf>
    <xf numFmtId="168" fontId="5" fillId="0" borderId="19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vertical="center"/>
    </xf>
    <xf numFmtId="168" fontId="5" fillId="0" borderId="21" xfId="0" applyNumberFormat="1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 vertical="center"/>
    </xf>
    <xf numFmtId="3" fontId="18" fillId="0" borderId="26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/>
    </xf>
    <xf numFmtId="3" fontId="18" fillId="0" borderId="28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0" fontId="25" fillId="0" borderId="11" xfId="1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 readingOrder="2"/>
    </xf>
    <xf numFmtId="0" fontId="19" fillId="0" borderId="11" xfId="0" applyFont="1" applyBorder="1" applyAlignment="1">
      <alignment vertical="center" wrapText="1"/>
    </xf>
    <xf numFmtId="43" fontId="10" fillId="2" borderId="14" xfId="1" applyFont="1" applyFill="1" applyBorder="1" applyAlignment="1">
      <alignment horizontal="right" vertical="center" wrapText="1"/>
    </xf>
    <xf numFmtId="43" fontId="10" fillId="2" borderId="7" xfId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22" fillId="0" borderId="0" xfId="0" applyFont="1" applyBorder="1" applyAlignment="1">
      <alignment horizontal="right" vertical="center" wrapText="1" readingOrder="2"/>
    </xf>
    <xf numFmtId="0" fontId="10" fillId="0" borderId="11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6" fillId="0" borderId="15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32523"/>
      <color rgb="FFFEF4FE"/>
      <color rgb="FFFFB7DB"/>
      <color rgb="FFFF93C9"/>
      <color rgb="FFFDE9FD"/>
      <color rgb="FFFAD4FA"/>
      <color rgb="FF782C2A"/>
      <color rgb="FF660033"/>
      <color rgb="FF820041"/>
      <color rgb="FFC00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16</xdr:row>
      <xdr:rowOff>66675</xdr:rowOff>
    </xdr:from>
    <xdr:to>
      <xdr:col>4</xdr:col>
      <xdr:colOff>19050</xdr:colOff>
      <xdr:row>16</xdr:row>
      <xdr:rowOff>247650</xdr:rowOff>
    </xdr:to>
    <xdr:sp macro="" textlink="">
      <xdr:nvSpPr>
        <xdr:cNvPr id="3" name="TextBox 2"/>
        <xdr:cNvSpPr txBox="1"/>
      </xdr:nvSpPr>
      <xdr:spPr>
        <a:xfrm>
          <a:off x="9986505300" y="5076825"/>
          <a:ext cx="514351" cy="1809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/>
            <a:t>**</a:t>
          </a:r>
          <a:endParaRPr lang="ar-IQ" sz="1000" b="1"/>
        </a:p>
      </xdr:txBody>
    </xdr:sp>
    <xdr:clientData/>
  </xdr:twoCellAnchor>
  <xdr:twoCellAnchor>
    <xdr:from>
      <xdr:col>3</xdr:col>
      <xdr:colOff>571501</xdr:colOff>
      <xdr:row>17</xdr:row>
      <xdr:rowOff>66676</xdr:rowOff>
    </xdr:from>
    <xdr:to>
      <xdr:col>3</xdr:col>
      <xdr:colOff>1038226</xdr:colOff>
      <xdr:row>17</xdr:row>
      <xdr:rowOff>219076</xdr:rowOff>
    </xdr:to>
    <xdr:sp macro="" textlink="">
      <xdr:nvSpPr>
        <xdr:cNvPr id="4" name="TextBox 2"/>
        <xdr:cNvSpPr txBox="1"/>
      </xdr:nvSpPr>
      <xdr:spPr>
        <a:xfrm>
          <a:off x="9986771999" y="4962526"/>
          <a:ext cx="466725" cy="1524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solidFill>
                <a:schemeClr val="dk1"/>
              </a:solidFill>
              <a:latin typeface="+mn-lt"/>
              <a:ea typeface="+mn-ea"/>
              <a:cs typeface="+mn-cs"/>
            </a:rPr>
            <a:t>***</a:t>
          </a:r>
          <a:endParaRPr lang="ar-IQ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B1:I103"/>
  <sheetViews>
    <sheetView rightToLeft="1" view="pageBreakPreview" topLeftCell="A10" workbookViewId="0">
      <selection activeCell="B22" sqref="B22:G22"/>
    </sheetView>
  </sheetViews>
  <sheetFormatPr defaultRowHeight="12.75" x14ac:dyDescent="0.2"/>
  <cols>
    <col min="1" max="1" width="4.140625" customWidth="1"/>
    <col min="2" max="2" width="14.85546875" customWidth="1"/>
    <col min="3" max="3" width="14.140625" customWidth="1"/>
    <col min="4" max="4" width="16.28515625" customWidth="1"/>
    <col min="5" max="5" width="15.42578125" customWidth="1"/>
    <col min="6" max="6" width="14.7109375" customWidth="1"/>
    <col min="7" max="7" width="15.28515625" customWidth="1"/>
    <col min="8" max="8" width="16.140625" customWidth="1"/>
    <col min="9" max="9" width="4.42578125" customWidth="1"/>
    <col min="11" max="11" width="11" bestFit="1" customWidth="1"/>
  </cols>
  <sheetData>
    <row r="1" spans="2:9" ht="21.75" customHeight="1" x14ac:dyDescent="0.2">
      <c r="B1" s="296" t="s">
        <v>99</v>
      </c>
      <c r="C1" s="296"/>
      <c r="D1" s="296"/>
      <c r="E1" s="296"/>
      <c r="F1" s="296"/>
      <c r="G1" s="296"/>
      <c r="H1" s="296"/>
      <c r="I1" s="4"/>
    </row>
    <row r="2" spans="2:9" ht="21.75" customHeight="1" thickBot="1" x14ac:dyDescent="0.25">
      <c r="B2" s="116" t="s">
        <v>81</v>
      </c>
      <c r="C2" s="116"/>
      <c r="D2" s="116"/>
      <c r="E2" s="116"/>
      <c r="F2" s="116"/>
      <c r="G2" s="116"/>
      <c r="H2" s="2" t="s">
        <v>98</v>
      </c>
      <c r="I2" s="4"/>
    </row>
    <row r="3" spans="2:9" ht="24" customHeight="1" thickTop="1" x14ac:dyDescent="0.2">
      <c r="B3" s="148" t="s">
        <v>0</v>
      </c>
      <c r="C3" s="148" t="s">
        <v>141</v>
      </c>
      <c r="D3" s="148" t="s">
        <v>140</v>
      </c>
      <c r="E3" s="148" t="s">
        <v>136</v>
      </c>
      <c r="F3" s="178" t="s">
        <v>137</v>
      </c>
      <c r="G3" s="179" t="s">
        <v>138</v>
      </c>
      <c r="H3" s="179" t="s">
        <v>139</v>
      </c>
      <c r="I3" s="3"/>
    </row>
    <row r="4" spans="2:9" ht="37.5" customHeight="1" thickBot="1" x14ac:dyDescent="0.25">
      <c r="B4" s="17" t="s">
        <v>1</v>
      </c>
      <c r="C4" s="67">
        <v>53902571</v>
      </c>
      <c r="D4" s="68">
        <v>63891914</v>
      </c>
      <c r="E4" s="68">
        <v>58422041</v>
      </c>
      <c r="F4" s="68">
        <v>67767995</v>
      </c>
      <c r="G4" s="118">
        <v>68688325</v>
      </c>
      <c r="H4" s="118">
        <v>80030253</v>
      </c>
      <c r="I4" s="3"/>
    </row>
    <row r="5" spans="2:9" ht="5.25" customHeight="1" thickTop="1" x14ac:dyDescent="0.2">
      <c r="B5" s="119"/>
      <c r="C5" s="120"/>
      <c r="D5" s="120"/>
      <c r="E5" s="120"/>
      <c r="F5" s="121"/>
      <c r="G5" s="122"/>
      <c r="H5" s="122"/>
      <c r="I5" s="3"/>
    </row>
    <row r="6" spans="2:9" ht="16.5" customHeight="1" x14ac:dyDescent="0.2">
      <c r="B6" s="300" t="s">
        <v>143</v>
      </c>
      <c r="C6" s="300"/>
      <c r="D6" s="300"/>
      <c r="E6" s="300"/>
      <c r="F6" s="300"/>
      <c r="G6" s="300"/>
      <c r="H6" s="300"/>
      <c r="I6" s="300"/>
    </row>
    <row r="7" spans="2:9" ht="19.5" customHeight="1" x14ac:dyDescent="0.2">
      <c r="B7" s="300" t="s">
        <v>142</v>
      </c>
      <c r="C7" s="300"/>
      <c r="D7" s="300"/>
      <c r="E7" s="300"/>
      <c r="F7" s="1"/>
      <c r="G7" s="1"/>
      <c r="H7" s="1"/>
      <c r="I7" s="1"/>
    </row>
    <row r="8" spans="2:9" ht="6" customHeight="1" x14ac:dyDescent="0.2">
      <c r="B8" s="123"/>
      <c r="C8" s="123"/>
      <c r="D8" s="123"/>
      <c r="E8" s="123"/>
      <c r="F8" s="1"/>
      <c r="G8" s="1"/>
      <c r="H8" s="1"/>
      <c r="I8" s="1"/>
    </row>
    <row r="9" spans="2:9" ht="17.25" customHeight="1" x14ac:dyDescent="0.2">
      <c r="B9" s="301"/>
      <c r="C9" s="301"/>
      <c r="D9" s="301"/>
      <c r="E9" s="301"/>
      <c r="F9" s="1"/>
      <c r="G9" s="1"/>
      <c r="H9" s="1"/>
      <c r="I9" s="1"/>
    </row>
    <row r="10" spans="2:9" ht="24" customHeight="1" x14ac:dyDescent="0.2">
      <c r="B10" s="296" t="s">
        <v>123</v>
      </c>
      <c r="C10" s="296"/>
      <c r="D10" s="296"/>
      <c r="E10" s="296"/>
      <c r="F10" s="296"/>
      <c r="G10" s="296"/>
      <c r="H10" s="296"/>
      <c r="I10" s="4"/>
    </row>
    <row r="11" spans="2:9" ht="20.25" customHeight="1" thickBot="1" x14ac:dyDescent="0.25">
      <c r="B11" s="129" t="s">
        <v>82</v>
      </c>
      <c r="C11" s="129"/>
      <c r="D11" s="129"/>
      <c r="E11" s="129"/>
      <c r="F11" s="129"/>
      <c r="G11" s="129"/>
      <c r="H11" s="129"/>
      <c r="I11" s="4"/>
    </row>
    <row r="12" spans="2:9" ht="48" customHeight="1" thickTop="1" x14ac:dyDescent="0.2">
      <c r="B12" s="156" t="s">
        <v>0</v>
      </c>
      <c r="C12" s="156" t="s">
        <v>121</v>
      </c>
      <c r="D12" s="156" t="s">
        <v>91</v>
      </c>
      <c r="E12" s="156" t="s">
        <v>92</v>
      </c>
      <c r="F12" s="156" t="s">
        <v>107</v>
      </c>
      <c r="G12" s="156" t="s">
        <v>93</v>
      </c>
      <c r="H12" s="156" t="s">
        <v>94</v>
      </c>
      <c r="I12" s="7"/>
    </row>
    <row r="13" spans="2:9" ht="24.95" customHeight="1" x14ac:dyDescent="0.2">
      <c r="B13" s="18">
        <v>2011</v>
      </c>
      <c r="C13" s="54">
        <v>53902571</v>
      </c>
      <c r="D13" s="54">
        <v>7233094</v>
      </c>
      <c r="E13" s="54">
        <v>41113889</v>
      </c>
      <c r="F13" s="54">
        <v>33338757</v>
      </c>
      <c r="G13" s="19">
        <f t="shared" ref="G13:G15" si="0">E13/F13</f>
        <v>1.2332160134224561</v>
      </c>
      <c r="H13" s="20">
        <f t="shared" ref="H13:H15" si="1">G13/8760</f>
        <v>1.4077808372402466E-4</v>
      </c>
      <c r="I13" s="8"/>
    </row>
    <row r="14" spans="2:9" ht="24.95" customHeight="1" x14ac:dyDescent="0.2">
      <c r="B14" s="111">
        <v>2012</v>
      </c>
      <c r="C14" s="54">
        <v>63891914</v>
      </c>
      <c r="D14" s="54">
        <v>10170234</v>
      </c>
      <c r="E14" s="54">
        <v>49122501</v>
      </c>
      <c r="F14" s="54">
        <v>34207244</v>
      </c>
      <c r="G14" s="19">
        <f t="shared" si="0"/>
        <v>1.4360262697573649</v>
      </c>
      <c r="H14" s="20">
        <f t="shared" si="1"/>
        <v>1.6392993947001884E-4</v>
      </c>
      <c r="I14" s="8"/>
    </row>
    <row r="15" spans="2:9" ht="24.95" customHeight="1" x14ac:dyDescent="0.2">
      <c r="B15" s="18">
        <v>2013</v>
      </c>
      <c r="C15" s="53">
        <v>58422041</v>
      </c>
      <c r="D15" s="54">
        <v>12201629</v>
      </c>
      <c r="E15" s="54">
        <v>62705135</v>
      </c>
      <c r="F15" s="54">
        <v>30218367</v>
      </c>
      <c r="G15" s="19">
        <f t="shared" si="0"/>
        <v>2.0750669617587212</v>
      </c>
      <c r="H15" s="20">
        <f t="shared" si="1"/>
        <v>2.3687979015510517E-4</v>
      </c>
      <c r="I15" s="8"/>
    </row>
    <row r="16" spans="2:9" ht="24.95" customHeight="1" x14ac:dyDescent="0.2">
      <c r="B16" s="153">
        <v>2014</v>
      </c>
      <c r="C16" s="53">
        <v>67767995</v>
      </c>
      <c r="D16" s="53">
        <v>12250551</v>
      </c>
      <c r="E16" s="53">
        <v>71299854</v>
      </c>
      <c r="F16" s="53">
        <v>30994476</v>
      </c>
      <c r="G16" s="154">
        <f>E16/F16</f>
        <v>2.3004052076892672</v>
      </c>
      <c r="H16" s="155">
        <f>G16/8760</f>
        <v>2.6260333421110354E-4</v>
      </c>
      <c r="I16" s="8"/>
    </row>
    <row r="17" spans="2:9" ht="24.95" customHeight="1" x14ac:dyDescent="0.2">
      <c r="B17" s="153">
        <v>2015</v>
      </c>
      <c r="C17" s="53">
        <v>68688325</v>
      </c>
      <c r="D17" s="53">
        <v>13104203</v>
      </c>
      <c r="E17" s="53">
        <v>74215110</v>
      </c>
      <c r="F17" s="53">
        <v>31787812</v>
      </c>
      <c r="G17" s="201">
        <f>E17/F17</f>
        <v>2.3347033133327955</v>
      </c>
      <c r="H17" s="202">
        <f>G17/8760</f>
        <v>2.6651864307452005E-4</v>
      </c>
      <c r="I17" s="8"/>
    </row>
    <row r="18" spans="2:9" ht="24.95" customHeight="1" thickBot="1" x14ac:dyDescent="0.25">
      <c r="B18" s="131">
        <v>2016</v>
      </c>
      <c r="C18" s="133">
        <v>80030253</v>
      </c>
      <c r="D18" s="206">
        <v>11964878</v>
      </c>
      <c r="E18" s="133">
        <v>81247235</v>
      </c>
      <c r="F18" s="133">
        <v>32598569</v>
      </c>
      <c r="G18" s="160">
        <f>E18/F18</f>
        <v>2.4923558761122306</v>
      </c>
      <c r="H18" s="161">
        <f>G18/8760</f>
        <v>2.8451551097171584E-4</v>
      </c>
      <c r="I18" s="8"/>
    </row>
    <row r="19" spans="2:9" ht="4.5" customHeight="1" thickTop="1" x14ac:dyDescent="0.2">
      <c r="B19" s="175"/>
      <c r="C19" s="122"/>
      <c r="D19" s="122"/>
      <c r="E19" s="122"/>
      <c r="F19" s="122"/>
      <c r="G19" s="176"/>
      <c r="H19" s="177"/>
      <c r="I19" s="147"/>
    </row>
    <row r="20" spans="2:9" ht="15.75" customHeight="1" x14ac:dyDescent="0.2">
      <c r="B20" s="297" t="s">
        <v>126</v>
      </c>
      <c r="C20" s="297"/>
      <c r="D20" s="297"/>
      <c r="E20" s="297"/>
      <c r="F20" s="297"/>
      <c r="G20" s="297"/>
      <c r="H20" s="297"/>
      <c r="I20" s="5"/>
    </row>
    <row r="21" spans="2:9" ht="14.25" customHeight="1" x14ac:dyDescent="0.2">
      <c r="B21" s="297" t="s">
        <v>127</v>
      </c>
      <c r="C21" s="297"/>
      <c r="D21" s="297"/>
      <c r="E21" s="297"/>
      <c r="F21" s="297"/>
      <c r="G21" s="297"/>
      <c r="H21" s="289"/>
      <c r="I21" s="5"/>
    </row>
    <row r="22" spans="2:9" ht="14.25" customHeight="1" x14ac:dyDescent="0.2">
      <c r="B22" s="297" t="s">
        <v>128</v>
      </c>
      <c r="C22" s="297"/>
      <c r="D22" s="297"/>
      <c r="E22" s="297"/>
      <c r="F22" s="297"/>
      <c r="G22" s="297"/>
      <c r="H22" s="289"/>
      <c r="I22" s="5"/>
    </row>
    <row r="23" spans="2:9" ht="15" customHeight="1" x14ac:dyDescent="0.2">
      <c r="B23" s="297" t="s">
        <v>95</v>
      </c>
      <c r="C23" s="297"/>
      <c r="D23" s="297"/>
      <c r="E23" s="289"/>
      <c r="F23" s="289"/>
      <c r="G23" s="289"/>
      <c r="H23" s="289"/>
      <c r="I23" s="5"/>
    </row>
    <row r="24" spans="2:9" ht="14.25" customHeight="1" x14ac:dyDescent="0.2">
      <c r="B24" s="297" t="s">
        <v>96</v>
      </c>
      <c r="C24" s="297"/>
      <c r="D24" s="297"/>
      <c r="E24" s="297"/>
      <c r="F24" s="297"/>
      <c r="G24" s="297"/>
      <c r="H24" s="297"/>
      <c r="I24" s="5"/>
    </row>
    <row r="25" spans="2:9" ht="14.25" customHeight="1" x14ac:dyDescent="0.2">
      <c r="B25" s="299" t="s">
        <v>147</v>
      </c>
      <c r="C25" s="299"/>
      <c r="D25" s="299"/>
      <c r="E25" s="299"/>
      <c r="F25" s="299"/>
      <c r="G25" s="299"/>
      <c r="H25" s="299"/>
      <c r="I25" s="5"/>
    </row>
    <row r="26" spans="2:9" ht="0.75" hidden="1" customHeight="1" x14ac:dyDescent="0.2">
      <c r="B26" s="282"/>
      <c r="C26" s="282"/>
      <c r="D26" s="282"/>
      <c r="E26" s="282"/>
      <c r="F26" s="282"/>
      <c r="G26" s="282"/>
      <c r="H26" s="282"/>
      <c r="I26" s="5"/>
    </row>
    <row r="27" spans="2:9" ht="8.25" customHeight="1" x14ac:dyDescent="0.2">
      <c r="B27" s="282"/>
      <c r="C27" s="282"/>
      <c r="D27" s="282"/>
      <c r="E27" s="282"/>
      <c r="F27" s="282"/>
      <c r="G27" s="282"/>
      <c r="H27" s="282"/>
      <c r="I27" s="5"/>
    </row>
    <row r="28" spans="2:9" ht="18" customHeight="1" x14ac:dyDescent="0.2">
      <c r="B28" s="299" t="s">
        <v>103</v>
      </c>
      <c r="C28" s="299"/>
      <c r="D28" s="299"/>
      <c r="E28" s="299"/>
      <c r="F28" s="299"/>
      <c r="G28" s="299"/>
      <c r="H28" s="299"/>
      <c r="I28" s="1"/>
    </row>
    <row r="29" spans="2:9" ht="6.75" customHeight="1" x14ac:dyDescent="0.2">
      <c r="B29" s="282"/>
      <c r="C29" s="282"/>
      <c r="D29" s="282"/>
      <c r="E29" s="282"/>
      <c r="F29" s="282"/>
      <c r="G29" s="282"/>
      <c r="H29" s="282"/>
      <c r="I29" s="1"/>
    </row>
    <row r="30" spans="2:9" ht="16.5" customHeight="1" x14ac:dyDescent="0.2">
      <c r="B30" s="298" t="s">
        <v>73</v>
      </c>
      <c r="C30" s="298"/>
      <c r="D30" s="298"/>
      <c r="E30" s="288"/>
      <c r="F30" s="288">
        <v>51</v>
      </c>
      <c r="G30" s="288"/>
      <c r="H30" s="288"/>
      <c r="I30" s="6"/>
    </row>
    <row r="103" ht="18.95" customHeight="1" x14ac:dyDescent="0.2"/>
  </sheetData>
  <mergeCells count="14">
    <mergeCell ref="B1:H1"/>
    <mergeCell ref="B10:H10"/>
    <mergeCell ref="B20:H20"/>
    <mergeCell ref="B30:D30"/>
    <mergeCell ref="B28:H28"/>
    <mergeCell ref="B23:D23"/>
    <mergeCell ref="B7:E7"/>
    <mergeCell ref="F6:I6"/>
    <mergeCell ref="B9:E9"/>
    <mergeCell ref="B25:H25"/>
    <mergeCell ref="B24:H24"/>
    <mergeCell ref="B21:G21"/>
    <mergeCell ref="B22:G22"/>
    <mergeCell ref="B6:E6"/>
  </mergeCells>
  <phoneticPr fontId="3" type="noConversion"/>
  <printOptions horizontalCentered="1"/>
  <pageMargins left="0.74803149606299213" right="0.74803149606299213" top="0.59055118110236227" bottom="0.19685039370078741" header="0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G99"/>
  <sheetViews>
    <sheetView rightToLeft="1" tabSelected="1" view="pageBreakPreview" topLeftCell="A10" workbookViewId="0">
      <selection activeCell="B29" sqref="B29"/>
    </sheetView>
  </sheetViews>
  <sheetFormatPr defaultRowHeight="12.75" x14ac:dyDescent="0.2"/>
  <cols>
    <col min="1" max="1" width="9.5703125" customWidth="1"/>
    <col min="2" max="2" width="27.7109375" customWidth="1"/>
    <col min="3" max="3" width="15.85546875" customWidth="1"/>
    <col min="4" max="4" width="21" customWidth="1"/>
    <col min="5" max="5" width="17.7109375" customWidth="1"/>
  </cols>
  <sheetData>
    <row r="1" spans="1:6" ht="27.75" customHeight="1" x14ac:dyDescent="0.2">
      <c r="A1" s="296" t="s">
        <v>144</v>
      </c>
      <c r="B1" s="296"/>
      <c r="C1" s="296"/>
      <c r="D1" s="296"/>
      <c r="E1" s="296"/>
    </row>
    <row r="2" spans="1:6" ht="20.25" customHeight="1" thickBot="1" x14ac:dyDescent="0.25">
      <c r="A2" s="310" t="s">
        <v>80</v>
      </c>
      <c r="B2" s="310"/>
      <c r="C2" s="129"/>
      <c r="D2" s="129"/>
      <c r="E2" s="129"/>
    </row>
    <row r="3" spans="1:6" ht="38.25" customHeight="1" thickTop="1" x14ac:dyDescent="0.2">
      <c r="A3" s="311" t="s">
        <v>40</v>
      </c>
      <c r="B3" s="311"/>
      <c r="C3" s="158" t="s">
        <v>35</v>
      </c>
      <c r="D3" s="158" t="s">
        <v>97</v>
      </c>
      <c r="E3" s="158" t="s">
        <v>90</v>
      </c>
    </row>
    <row r="4" spans="1:6" ht="24" customHeight="1" x14ac:dyDescent="0.2">
      <c r="A4" s="312" t="s">
        <v>43</v>
      </c>
      <c r="B4" s="312"/>
      <c r="C4" s="157">
        <v>8</v>
      </c>
      <c r="D4" s="122">
        <v>28270881</v>
      </c>
      <c r="E4" s="180">
        <f>D4/D17*100</f>
        <v>30.730844874822775</v>
      </c>
    </row>
    <row r="5" spans="1:6" ht="24" customHeight="1" x14ac:dyDescent="0.2">
      <c r="A5" s="305" t="s">
        <v>41</v>
      </c>
      <c r="B5" s="305"/>
      <c r="C5" s="45">
        <v>33</v>
      </c>
      <c r="D5" s="53">
        <v>46364491</v>
      </c>
      <c r="E5" s="195">
        <f>D5/D17*100</f>
        <v>50.398853174088096</v>
      </c>
    </row>
    <row r="6" spans="1:6" ht="24" customHeight="1" x14ac:dyDescent="0.2">
      <c r="A6" s="305" t="s">
        <v>72</v>
      </c>
      <c r="B6" s="305"/>
      <c r="C6" s="45">
        <v>6</v>
      </c>
      <c r="D6" s="53">
        <v>0</v>
      </c>
      <c r="E6" s="195">
        <f>D6/D17*100</f>
        <v>0</v>
      </c>
    </row>
    <row r="7" spans="1:6" ht="24" customHeight="1" thickBot="1" x14ac:dyDescent="0.25">
      <c r="A7" s="306" t="s">
        <v>45</v>
      </c>
      <c r="B7" s="306"/>
      <c r="C7" s="45">
        <v>8</v>
      </c>
      <c r="D7" s="53">
        <v>3371234</v>
      </c>
      <c r="E7" s="154">
        <f>D7/D17*100</f>
        <v>3.6645787264545557</v>
      </c>
    </row>
    <row r="8" spans="1:6" ht="24" customHeight="1" thickTop="1" thickBot="1" x14ac:dyDescent="0.25">
      <c r="A8" s="307" t="s">
        <v>70</v>
      </c>
      <c r="B8" s="307"/>
      <c r="C8" s="57">
        <f>SUM(C4:C7)</f>
        <v>55</v>
      </c>
      <c r="D8" s="58">
        <f>SUM(D4:D7)</f>
        <v>78006606</v>
      </c>
      <c r="E8" s="204">
        <f>D8/D17*100</f>
        <v>84.794276775365432</v>
      </c>
      <c r="F8" s="196"/>
    </row>
    <row r="9" spans="1:6" ht="24" customHeight="1" thickTop="1" x14ac:dyDescent="0.2">
      <c r="A9" s="309" t="s">
        <v>106</v>
      </c>
      <c r="B9" s="309"/>
      <c r="C9" s="199">
        <v>12</v>
      </c>
      <c r="D9" s="122">
        <v>1978600</v>
      </c>
      <c r="E9" s="180">
        <f>D9/D17*100</f>
        <v>2.1507660008658505</v>
      </c>
      <c r="F9" s="196"/>
    </row>
    <row r="10" spans="1:6" ht="24" customHeight="1" x14ac:dyDescent="0.2">
      <c r="A10" s="308" t="s">
        <v>33</v>
      </c>
      <c r="B10" s="308"/>
      <c r="C10" s="197" t="s">
        <v>74</v>
      </c>
      <c r="D10" s="198">
        <v>0</v>
      </c>
      <c r="E10" s="195">
        <f>D10/D17*100</f>
        <v>0</v>
      </c>
    </row>
    <row r="11" spans="1:6" ht="24" customHeight="1" thickBot="1" x14ac:dyDescent="0.25">
      <c r="A11" s="304" t="s">
        <v>36</v>
      </c>
      <c r="B11" s="304"/>
      <c r="C11" s="15" t="s">
        <v>74</v>
      </c>
      <c r="D11" s="54">
        <v>45047</v>
      </c>
      <c r="E11" s="154">
        <f>D11/D17*100</f>
        <v>4.8966721945316871E-2</v>
      </c>
    </row>
    <row r="12" spans="1:6" ht="24" customHeight="1" thickTop="1" thickBot="1" x14ac:dyDescent="0.25">
      <c r="A12" s="302" t="s">
        <v>71</v>
      </c>
      <c r="B12" s="302"/>
      <c r="C12" s="59">
        <f>SUM(C9:C11)</f>
        <v>12</v>
      </c>
      <c r="D12" s="60">
        <f>SUM(D9:D11)</f>
        <v>2023647</v>
      </c>
      <c r="E12" s="208">
        <f>D12/D17*100</f>
        <v>2.1997327228111669</v>
      </c>
    </row>
    <row r="13" spans="1:6" ht="24" customHeight="1" thickTop="1" thickBot="1" x14ac:dyDescent="0.25">
      <c r="A13" s="313" t="s">
        <v>69</v>
      </c>
      <c r="B13" s="313"/>
      <c r="C13" s="276">
        <f>C12+C8</f>
        <v>67</v>
      </c>
      <c r="D13" s="277">
        <f>D8+D12</f>
        <v>80030253</v>
      </c>
      <c r="E13" s="278">
        <f>D13/D17*100</f>
        <v>86.994009498176595</v>
      </c>
      <c r="F13" s="196"/>
    </row>
    <row r="14" spans="1:6" ht="34.5" customHeight="1" thickTop="1" x14ac:dyDescent="0.2">
      <c r="A14" s="314" t="s">
        <v>101</v>
      </c>
      <c r="B14" s="314"/>
      <c r="C14" s="264"/>
      <c r="D14" s="55">
        <v>5735385</v>
      </c>
      <c r="E14" s="181">
        <f>D14/D17*100</f>
        <v>6.2344440816112323</v>
      </c>
    </row>
    <row r="15" spans="1:6" ht="34.5" customHeight="1" thickBot="1" x14ac:dyDescent="0.25">
      <c r="A15" s="304" t="s">
        <v>102</v>
      </c>
      <c r="B15" s="304"/>
      <c r="C15" s="265"/>
      <c r="D15" s="54">
        <v>6229493</v>
      </c>
      <c r="E15" s="207">
        <f>D15/D17*100</f>
        <v>6.7715464202121742</v>
      </c>
      <c r="F15" s="205"/>
    </row>
    <row r="16" spans="1:6" ht="30.75" customHeight="1" thickTop="1" thickBot="1" x14ac:dyDescent="0.25">
      <c r="A16" s="302" t="s">
        <v>100</v>
      </c>
      <c r="B16" s="302"/>
      <c r="C16" s="265"/>
      <c r="D16" s="60">
        <f>SUM(D14:D15)</f>
        <v>11964878</v>
      </c>
      <c r="E16" s="208">
        <f>D16/D17*100</f>
        <v>13.005990501823405</v>
      </c>
    </row>
    <row r="17" spans="1:7" ht="26.1" customHeight="1" thickTop="1" thickBot="1" x14ac:dyDescent="0.25">
      <c r="A17" s="313" t="s">
        <v>148</v>
      </c>
      <c r="B17" s="313"/>
      <c r="C17" s="279">
        <v>67</v>
      </c>
      <c r="D17" s="279">
        <f>D13+D16</f>
        <v>91995131</v>
      </c>
      <c r="E17" s="280">
        <f>E13+E16</f>
        <v>100</v>
      </c>
    </row>
    <row r="18" spans="1:7" ht="6.75" customHeight="1" thickTop="1" x14ac:dyDescent="0.2">
      <c r="A18" s="14"/>
      <c r="B18" s="14"/>
      <c r="C18" s="14"/>
      <c r="D18" s="14"/>
      <c r="E18" s="14"/>
    </row>
    <row r="19" spans="1:7" ht="15.75" customHeight="1" x14ac:dyDescent="0.2">
      <c r="A19" s="303" t="s">
        <v>75</v>
      </c>
      <c r="B19" s="303"/>
      <c r="C19" s="290"/>
      <c r="D19" s="290"/>
      <c r="E19" s="290"/>
      <c r="F19" s="285"/>
      <c r="G19" s="285"/>
    </row>
    <row r="20" spans="1:7" ht="15.75" customHeight="1" x14ac:dyDescent="0.2">
      <c r="A20" s="303" t="s">
        <v>132</v>
      </c>
      <c r="B20" s="303"/>
      <c r="C20" s="303"/>
      <c r="D20" s="290"/>
      <c r="E20" s="290"/>
      <c r="F20" s="285"/>
      <c r="G20" s="285"/>
    </row>
    <row r="21" spans="1:7" ht="4.5" customHeight="1" x14ac:dyDescent="0.2">
      <c r="A21" s="291"/>
      <c r="B21" s="291"/>
      <c r="C21" s="291"/>
      <c r="D21" s="290"/>
      <c r="E21" s="290"/>
      <c r="F21" s="285"/>
      <c r="G21" s="285"/>
    </row>
    <row r="22" spans="1:7" ht="1.5" customHeight="1" x14ac:dyDescent="0.2">
      <c r="A22" s="291"/>
      <c r="B22" s="291"/>
      <c r="C22" s="290"/>
      <c r="D22" s="290"/>
      <c r="E22" s="290"/>
      <c r="F22" s="285"/>
      <c r="G22" s="285"/>
    </row>
    <row r="23" spans="1:7" ht="17.25" customHeight="1" x14ac:dyDescent="0.2">
      <c r="A23" s="299" t="s">
        <v>103</v>
      </c>
      <c r="B23" s="299"/>
      <c r="C23" s="299"/>
      <c r="D23" s="299"/>
      <c r="E23" s="299"/>
      <c r="F23" s="299"/>
      <c r="G23" s="299"/>
    </row>
    <row r="24" spans="1:7" ht="16.5" customHeight="1" x14ac:dyDescent="0.2">
      <c r="A24" s="287"/>
      <c r="B24" s="287"/>
      <c r="C24" s="287"/>
      <c r="D24" s="287"/>
      <c r="E24" s="287"/>
      <c r="F24" s="285"/>
      <c r="G24" s="285"/>
    </row>
    <row r="25" spans="1:7" ht="19.5" customHeight="1" x14ac:dyDescent="0.2">
      <c r="A25" s="298" t="s">
        <v>73</v>
      </c>
      <c r="B25" s="298"/>
      <c r="C25" s="298"/>
      <c r="D25" s="288">
        <v>52</v>
      </c>
      <c r="E25" s="288"/>
      <c r="F25" s="285"/>
      <c r="G25" s="285"/>
    </row>
    <row r="26" spans="1:7" ht="18" customHeight="1" x14ac:dyDescent="0.2"/>
    <row r="99" ht="18.95" customHeight="1" x14ac:dyDescent="0.2"/>
  </sheetData>
  <mergeCells count="21">
    <mergeCell ref="A25:C25"/>
    <mergeCell ref="A17:B17"/>
    <mergeCell ref="A13:B13"/>
    <mergeCell ref="A14:B14"/>
    <mergeCell ref="A19:B19"/>
    <mergeCell ref="A15:B15"/>
    <mergeCell ref="A23:G23"/>
    <mergeCell ref="A2:B2"/>
    <mergeCell ref="A1:E1"/>
    <mergeCell ref="A3:B3"/>
    <mergeCell ref="A4:B4"/>
    <mergeCell ref="A5:B5"/>
    <mergeCell ref="A12:B12"/>
    <mergeCell ref="A20:C20"/>
    <mergeCell ref="A11:B11"/>
    <mergeCell ref="A6:B6"/>
    <mergeCell ref="A7:B7"/>
    <mergeCell ref="A8:B8"/>
    <mergeCell ref="A10:B10"/>
    <mergeCell ref="A16:B16"/>
    <mergeCell ref="A9:B9"/>
  </mergeCells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O96"/>
  <sheetViews>
    <sheetView rightToLeft="1" view="pageBreakPreview" topLeftCell="A5" workbookViewId="0">
      <selection activeCell="A18" sqref="A18:G18"/>
    </sheetView>
  </sheetViews>
  <sheetFormatPr defaultRowHeight="12.75" x14ac:dyDescent="0.2"/>
  <cols>
    <col min="1" max="1" width="21.42578125" customWidth="1"/>
    <col min="2" max="2" width="11.5703125" customWidth="1"/>
    <col min="3" max="3" width="11.7109375" customWidth="1"/>
    <col min="4" max="4" width="12" customWidth="1"/>
    <col min="5" max="5" width="14.42578125" customWidth="1"/>
    <col min="6" max="6" width="13.28515625" customWidth="1"/>
    <col min="7" max="7" width="18.5703125" customWidth="1"/>
    <col min="8" max="8" width="13.85546875" customWidth="1"/>
    <col min="9" max="9" width="12.5703125" customWidth="1"/>
    <col min="10" max="10" width="0" hidden="1" customWidth="1"/>
  </cols>
  <sheetData>
    <row r="1" spans="1:15" ht="26.25" customHeight="1" x14ac:dyDescent="0.2">
      <c r="A1" s="296" t="s">
        <v>145</v>
      </c>
      <c r="B1" s="296"/>
      <c r="C1" s="296"/>
      <c r="D1" s="296"/>
      <c r="E1" s="296"/>
      <c r="F1" s="296"/>
      <c r="G1" s="296"/>
      <c r="H1" s="296"/>
      <c r="I1" s="296"/>
    </row>
    <row r="2" spans="1:15" ht="21.75" customHeight="1" thickBot="1" x14ac:dyDescent="0.25">
      <c r="A2" s="129" t="s">
        <v>79</v>
      </c>
      <c r="B2" s="129"/>
      <c r="C2" s="129"/>
      <c r="D2" s="129"/>
      <c r="E2" s="129"/>
      <c r="F2" s="129"/>
      <c r="G2" s="129"/>
      <c r="H2" s="129"/>
      <c r="I2" s="129"/>
    </row>
    <row r="3" spans="1:15" ht="48.75" customHeight="1" thickTop="1" x14ac:dyDescent="0.2">
      <c r="A3" s="158" t="s">
        <v>29</v>
      </c>
      <c r="B3" s="158" t="s">
        <v>35</v>
      </c>
      <c r="C3" s="158" t="s">
        <v>30</v>
      </c>
      <c r="D3" s="158" t="s">
        <v>31</v>
      </c>
      <c r="E3" s="158" t="s">
        <v>46</v>
      </c>
      <c r="F3" s="184" t="s">
        <v>60</v>
      </c>
      <c r="G3" s="158" t="s">
        <v>48</v>
      </c>
      <c r="H3" s="158" t="s">
        <v>47</v>
      </c>
      <c r="I3" s="158" t="s">
        <v>133</v>
      </c>
    </row>
    <row r="4" spans="1:15" ht="26.1" customHeight="1" x14ac:dyDescent="0.2">
      <c r="A4" s="159" t="s">
        <v>43</v>
      </c>
      <c r="B4" s="157">
        <v>8</v>
      </c>
      <c r="C4" s="157">
        <v>31</v>
      </c>
      <c r="D4" s="157">
        <v>25</v>
      </c>
      <c r="E4" s="117">
        <v>610</v>
      </c>
      <c r="F4" s="122">
        <v>7305</v>
      </c>
      <c r="G4" s="122">
        <v>5985</v>
      </c>
      <c r="H4" s="122">
        <v>3227</v>
      </c>
      <c r="I4" s="180">
        <f t="shared" ref="I4:I12" si="0">H4/H$14*100</f>
        <v>30.727480479908586</v>
      </c>
      <c r="J4" s="146">
        <f>H4/7736*100</f>
        <v>41.714064115822133</v>
      </c>
      <c r="L4" s="12" t="s">
        <v>83</v>
      </c>
    </row>
    <row r="5" spans="1:15" ht="26.1" customHeight="1" x14ac:dyDescent="0.2">
      <c r="A5" s="92" t="s">
        <v>59</v>
      </c>
      <c r="B5" s="45">
        <v>33</v>
      </c>
      <c r="C5" s="45">
        <v>194</v>
      </c>
      <c r="D5" s="45">
        <v>147</v>
      </c>
      <c r="E5" s="56">
        <v>292</v>
      </c>
      <c r="F5" s="53">
        <v>14962</v>
      </c>
      <c r="G5" s="53">
        <v>12532</v>
      </c>
      <c r="H5" s="53">
        <v>5293</v>
      </c>
      <c r="I5" s="154">
        <f t="shared" si="0"/>
        <v>50.399923824033522</v>
      </c>
      <c r="J5" s="146">
        <f t="shared" ref="J5:J15" si="1">H5/7736*100</f>
        <v>68.420372285418821</v>
      </c>
    </row>
    <row r="6" spans="1:15" ht="26.1" customHeight="1" x14ac:dyDescent="0.2">
      <c r="A6" s="92" t="s">
        <v>44</v>
      </c>
      <c r="B6" s="45">
        <v>6</v>
      </c>
      <c r="C6" s="45">
        <v>22</v>
      </c>
      <c r="D6" s="45">
        <v>0</v>
      </c>
      <c r="E6" s="56">
        <v>23</v>
      </c>
      <c r="F6" s="53">
        <v>308</v>
      </c>
      <c r="G6" s="53">
        <v>0</v>
      </c>
      <c r="H6" s="53">
        <v>0</v>
      </c>
      <c r="I6" s="154">
        <f t="shared" si="0"/>
        <v>0</v>
      </c>
      <c r="J6" s="146">
        <f t="shared" si="1"/>
        <v>0</v>
      </c>
    </row>
    <row r="7" spans="1:15" ht="26.1" customHeight="1" thickBot="1" x14ac:dyDescent="0.25">
      <c r="A7" s="92" t="s">
        <v>45</v>
      </c>
      <c r="B7" s="45">
        <v>8</v>
      </c>
      <c r="C7" s="45">
        <v>29</v>
      </c>
      <c r="D7" s="45">
        <v>26</v>
      </c>
      <c r="E7" s="56">
        <v>187.5</v>
      </c>
      <c r="F7" s="53">
        <v>1864</v>
      </c>
      <c r="G7" s="53">
        <v>1674</v>
      </c>
      <c r="H7" s="53">
        <v>385</v>
      </c>
      <c r="I7" s="154">
        <f t="shared" si="0"/>
        <v>3.6659683869739097</v>
      </c>
      <c r="J7" s="146">
        <f t="shared" si="1"/>
        <v>4.9767321613236808</v>
      </c>
    </row>
    <row r="8" spans="1:15" ht="26.1" customHeight="1" thickTop="1" thickBot="1" x14ac:dyDescent="0.25">
      <c r="A8" s="113" t="s">
        <v>70</v>
      </c>
      <c r="B8" s="59">
        <f>SUM(B4:B7)</f>
        <v>55</v>
      </c>
      <c r="C8" s="57">
        <f>SUM(C4:C7)</f>
        <v>276</v>
      </c>
      <c r="D8" s="57">
        <f>SUM(D4:D7)</f>
        <v>198</v>
      </c>
      <c r="E8" s="267"/>
      <c r="F8" s="58">
        <f>SUM(F4:F7)</f>
        <v>24439</v>
      </c>
      <c r="G8" s="58">
        <f>SUM(G4:G7)</f>
        <v>20191</v>
      </c>
      <c r="H8" s="58">
        <f>SUM(H4:H7)</f>
        <v>8905</v>
      </c>
      <c r="I8" s="204">
        <f t="shared" si="0"/>
        <v>84.793372690916016</v>
      </c>
      <c r="J8" s="146">
        <f t="shared" si="1"/>
        <v>115.11116856256463</v>
      </c>
    </row>
    <row r="9" spans="1:15" ht="26.1" customHeight="1" thickTop="1" x14ac:dyDescent="0.2">
      <c r="A9" s="110" t="s">
        <v>61</v>
      </c>
      <c r="B9" s="45">
        <v>12</v>
      </c>
      <c r="C9" s="112">
        <v>95</v>
      </c>
      <c r="D9" s="45">
        <v>71</v>
      </c>
      <c r="E9" s="56">
        <v>23</v>
      </c>
      <c r="F9" s="53">
        <v>2011</v>
      </c>
      <c r="G9" s="53">
        <v>1570</v>
      </c>
      <c r="H9" s="53">
        <v>226</v>
      </c>
      <c r="I9" s="154">
        <f t="shared" si="0"/>
        <v>2.1519710531327365</v>
      </c>
      <c r="J9" s="146">
        <f t="shared" si="1"/>
        <v>2.9214064115822129</v>
      </c>
    </row>
    <row r="10" spans="1:15" ht="26.1" customHeight="1" x14ac:dyDescent="0.2">
      <c r="A10" s="110" t="s">
        <v>33</v>
      </c>
      <c r="B10" s="15" t="s">
        <v>74</v>
      </c>
      <c r="C10" s="45">
        <v>212</v>
      </c>
      <c r="D10" s="45">
        <v>0</v>
      </c>
      <c r="E10" s="56">
        <v>1.7</v>
      </c>
      <c r="F10" s="45">
        <v>290</v>
      </c>
      <c r="G10" s="45">
        <v>75</v>
      </c>
      <c r="H10" s="45">
        <v>0</v>
      </c>
      <c r="I10" s="154">
        <f t="shared" si="0"/>
        <v>0</v>
      </c>
      <c r="J10" s="146">
        <f t="shared" si="1"/>
        <v>0</v>
      </c>
      <c r="O10" s="203" t="s">
        <v>83</v>
      </c>
    </row>
    <row r="11" spans="1:15" ht="26.1" customHeight="1" thickBot="1" x14ac:dyDescent="0.25">
      <c r="A11" s="110" t="s">
        <v>36</v>
      </c>
      <c r="B11" s="15" t="s">
        <v>74</v>
      </c>
      <c r="C11" s="15" t="s">
        <v>74</v>
      </c>
      <c r="D11" s="15" t="s">
        <v>74</v>
      </c>
      <c r="E11" s="15" t="s">
        <v>74</v>
      </c>
      <c r="F11" s="15" t="s">
        <v>74</v>
      </c>
      <c r="G11" s="15" t="s">
        <v>74</v>
      </c>
      <c r="H11" s="45">
        <v>5</v>
      </c>
      <c r="I11" s="154">
        <f t="shared" si="0"/>
        <v>4.7609979051609214E-2</v>
      </c>
      <c r="J11" s="146">
        <f t="shared" si="1"/>
        <v>6.4632885211995866E-2</v>
      </c>
    </row>
    <row r="12" spans="1:15" ht="26.1" customHeight="1" thickTop="1" thickBot="1" x14ac:dyDescent="0.25">
      <c r="A12" s="113" t="s">
        <v>71</v>
      </c>
      <c r="B12" s="59">
        <f>SUM(B9:B11)</f>
        <v>12</v>
      </c>
      <c r="C12" s="61">
        <f>SUM(C9:C11)</f>
        <v>307</v>
      </c>
      <c r="D12" s="61">
        <f>SUM(D9:D11)</f>
        <v>71</v>
      </c>
      <c r="E12" s="266"/>
      <c r="F12" s="58">
        <f>SUM(F9:F11)</f>
        <v>2301</v>
      </c>
      <c r="G12" s="58">
        <f>SUM(G9:G11)</f>
        <v>1645</v>
      </c>
      <c r="H12" s="58">
        <f>SUM(H9:H11)</f>
        <v>231</v>
      </c>
      <c r="I12" s="204">
        <f t="shared" si="0"/>
        <v>2.1995810321843461</v>
      </c>
      <c r="J12" s="146">
        <f t="shared" si="1"/>
        <v>2.9860392967942091</v>
      </c>
    </row>
    <row r="13" spans="1:15" ht="26.1" customHeight="1" thickTop="1" thickBot="1" x14ac:dyDescent="0.25">
      <c r="A13" s="182" t="s">
        <v>87</v>
      </c>
      <c r="B13" s="268"/>
      <c r="C13" s="269"/>
      <c r="D13" s="269"/>
      <c r="E13" s="266"/>
      <c r="F13" s="270"/>
      <c r="G13" s="270"/>
      <c r="H13" s="183">
        <v>1366</v>
      </c>
      <c r="I13" s="204">
        <f>H13/H14*100</f>
        <v>13.00704627689964</v>
      </c>
      <c r="J13" s="146"/>
    </row>
    <row r="14" spans="1:15" ht="26.1" customHeight="1" thickTop="1" thickBot="1" x14ac:dyDescent="0.25">
      <c r="A14" s="150" t="s">
        <v>68</v>
      </c>
      <c r="B14" s="149">
        <f>B8+B12</f>
        <v>67</v>
      </c>
      <c r="C14" s="149">
        <f>C8+C12</f>
        <v>583</v>
      </c>
      <c r="D14" s="149">
        <f>D8+D12</f>
        <v>269</v>
      </c>
      <c r="E14" s="149"/>
      <c r="F14" s="149">
        <f>F8+F12</f>
        <v>26740</v>
      </c>
      <c r="G14" s="149">
        <f>G8+G12</f>
        <v>21836</v>
      </c>
      <c r="H14" s="149">
        <f>H8+H12+H13</f>
        <v>10502</v>
      </c>
      <c r="I14" s="273">
        <f>I8+I12+I13</f>
        <v>100</v>
      </c>
      <c r="J14" s="146">
        <f t="shared" si="1"/>
        <v>135.75491209927611</v>
      </c>
      <c r="K14" s="16"/>
    </row>
    <row r="15" spans="1:15" s="115" customFormat="1" ht="8.25" customHeight="1" thickTop="1" x14ac:dyDescent="0.2">
      <c r="A15" s="109"/>
      <c r="B15" s="109"/>
      <c r="C15" s="109"/>
      <c r="D15" s="109"/>
      <c r="E15" s="109"/>
      <c r="F15" s="109"/>
      <c r="G15" s="109"/>
      <c r="H15" s="109"/>
      <c r="I15" s="109"/>
      <c r="J15" s="146">
        <f t="shared" si="1"/>
        <v>0</v>
      </c>
      <c r="K15" s="114"/>
    </row>
    <row r="16" spans="1:15" s="115" customFormat="1" ht="17.25" customHeight="1" x14ac:dyDescent="0.2">
      <c r="A16" s="303" t="s">
        <v>75</v>
      </c>
      <c r="B16" s="303"/>
      <c r="C16" s="290"/>
      <c r="D16" s="290"/>
      <c r="E16" s="290"/>
      <c r="F16" s="290"/>
      <c r="G16" s="290"/>
      <c r="H16" s="292"/>
      <c r="I16" s="290"/>
    </row>
    <row r="17" spans="1:9" ht="13.5" customHeight="1" x14ac:dyDescent="0.2">
      <c r="A17" s="285"/>
      <c r="B17" s="285"/>
      <c r="C17" s="316"/>
      <c r="D17" s="316"/>
      <c r="E17" s="316" t="s">
        <v>83</v>
      </c>
      <c r="F17" s="316"/>
      <c r="G17" s="316"/>
      <c r="H17" s="316"/>
      <c r="I17" s="290"/>
    </row>
    <row r="18" spans="1:9" ht="17.25" customHeight="1" x14ac:dyDescent="0.2">
      <c r="A18" s="299" t="s">
        <v>103</v>
      </c>
      <c r="B18" s="299"/>
      <c r="C18" s="299"/>
      <c r="D18" s="299"/>
      <c r="E18" s="299"/>
      <c r="F18" s="299"/>
      <c r="G18" s="299"/>
      <c r="H18" s="293"/>
      <c r="I18" s="290"/>
    </row>
    <row r="19" spans="1:9" ht="19.5" customHeight="1" x14ac:dyDescent="0.2">
      <c r="A19" s="290"/>
      <c r="B19" s="290"/>
      <c r="C19" s="290"/>
      <c r="D19" s="290"/>
      <c r="E19" s="290"/>
      <c r="F19" s="290"/>
      <c r="G19" s="290"/>
      <c r="H19" s="290"/>
      <c r="I19" s="290"/>
    </row>
    <row r="20" spans="1:9" ht="20.25" customHeight="1" x14ac:dyDescent="0.2">
      <c r="A20" s="285"/>
      <c r="B20" s="285"/>
      <c r="C20" s="285"/>
      <c r="D20" s="285"/>
      <c r="E20" s="285"/>
      <c r="F20" s="285"/>
      <c r="G20" s="285"/>
      <c r="H20" s="285"/>
      <c r="I20" s="285"/>
    </row>
    <row r="21" spans="1:9" ht="24" customHeight="1" x14ac:dyDescent="0.2">
      <c r="A21" s="287"/>
      <c r="B21" s="287"/>
      <c r="C21" s="287"/>
      <c r="D21" s="287"/>
      <c r="E21" s="287"/>
      <c r="F21" s="287"/>
      <c r="G21" s="287"/>
      <c r="H21" s="287"/>
      <c r="I21" s="287"/>
    </row>
    <row r="22" spans="1:9" ht="19.5" customHeight="1" x14ac:dyDescent="0.2">
      <c r="A22" s="287"/>
      <c r="B22" s="287"/>
      <c r="C22" s="287"/>
      <c r="D22" s="287"/>
      <c r="E22" s="287"/>
      <c r="F22" s="287"/>
      <c r="G22" s="287"/>
      <c r="H22" s="287"/>
      <c r="I22" s="287"/>
    </row>
    <row r="23" spans="1:9" ht="20.25" customHeight="1" x14ac:dyDescent="0.2">
      <c r="A23" s="298" t="s">
        <v>73</v>
      </c>
      <c r="B23" s="298"/>
      <c r="C23" s="298"/>
      <c r="D23" s="315">
        <v>53</v>
      </c>
      <c r="E23" s="315"/>
      <c r="F23" s="315"/>
      <c r="G23" s="315"/>
      <c r="H23" s="315"/>
      <c r="I23" s="315"/>
    </row>
    <row r="96" ht="18.95" customHeight="1" x14ac:dyDescent="0.2"/>
  </sheetData>
  <mergeCells count="8">
    <mergeCell ref="A1:I1"/>
    <mergeCell ref="A23:C23"/>
    <mergeCell ref="D23:I23"/>
    <mergeCell ref="A16:B16"/>
    <mergeCell ref="C17:D17"/>
    <mergeCell ref="E17:F17"/>
    <mergeCell ref="G17:H17"/>
    <mergeCell ref="A18:G18"/>
  </mergeCells>
  <printOptions horizontalCentered="1"/>
  <pageMargins left="0.74803149606299213" right="0.74803149606299213" top="0.59055118110236227" bottom="0.19685039370078741" header="0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N30"/>
  <sheetViews>
    <sheetView rightToLeft="1" view="pageBreakPreview" topLeftCell="A12" zoomScaleSheetLayoutView="100" workbookViewId="0">
      <selection activeCell="B26" sqref="B26:G26"/>
    </sheetView>
  </sheetViews>
  <sheetFormatPr defaultRowHeight="12.75" x14ac:dyDescent="0.2"/>
  <cols>
    <col min="1" max="1" width="1.42578125" customWidth="1"/>
    <col min="2" max="2" width="13.28515625" style="10" customWidth="1"/>
    <col min="3" max="3" width="14.140625" style="10" customWidth="1"/>
    <col min="4" max="4" width="21.140625" style="10" customWidth="1"/>
    <col min="5" max="5" width="18.28515625" style="10" customWidth="1"/>
    <col min="6" max="6" width="19" style="10" customWidth="1"/>
    <col min="7" max="7" width="20.28515625" style="10" customWidth="1"/>
    <col min="8" max="8" width="14.42578125" style="218" customWidth="1"/>
    <col min="9" max="9" width="11.28515625" customWidth="1"/>
    <col min="10" max="10" width="14.42578125" customWidth="1"/>
    <col min="11" max="11" width="2.5703125" customWidth="1"/>
    <col min="12" max="12" width="16.42578125" customWidth="1"/>
    <col min="13" max="13" width="12.42578125" customWidth="1"/>
    <col min="14" max="14" width="18.85546875" customWidth="1"/>
  </cols>
  <sheetData>
    <row r="1" spans="1:14" ht="30" customHeight="1" x14ac:dyDescent="0.2">
      <c r="B1" s="320" t="s">
        <v>129</v>
      </c>
      <c r="C1" s="320"/>
      <c r="D1" s="320"/>
      <c r="E1" s="320"/>
      <c r="F1" s="320"/>
      <c r="G1" s="320"/>
    </row>
    <row r="2" spans="1:14" ht="15.75" customHeight="1" thickBot="1" x14ac:dyDescent="0.25">
      <c r="B2" s="245" t="s">
        <v>78</v>
      </c>
      <c r="C2" s="130"/>
      <c r="D2" s="130"/>
      <c r="E2" s="130"/>
      <c r="F2" s="130"/>
      <c r="G2" s="130"/>
    </row>
    <row r="3" spans="1:14" ht="18.75" customHeight="1" thickTop="1" thickBot="1" x14ac:dyDescent="0.3">
      <c r="B3" s="321" t="s">
        <v>18</v>
      </c>
      <c r="C3" s="321" t="s">
        <v>2</v>
      </c>
      <c r="D3" s="323" t="s">
        <v>120</v>
      </c>
      <c r="E3" s="325" t="s">
        <v>122</v>
      </c>
      <c r="F3" s="325"/>
      <c r="G3" s="321" t="s">
        <v>104</v>
      </c>
      <c r="H3" s="341" t="s">
        <v>117</v>
      </c>
      <c r="I3" s="342"/>
      <c r="J3" s="343"/>
      <c r="K3" s="248"/>
      <c r="L3" s="329" t="s">
        <v>119</v>
      </c>
      <c r="M3" s="330"/>
      <c r="N3" s="331"/>
    </row>
    <row r="4" spans="1:14" ht="21.75" customHeight="1" thickBot="1" x14ac:dyDescent="0.25">
      <c r="B4" s="322"/>
      <c r="C4" s="322"/>
      <c r="D4" s="324"/>
      <c r="E4" s="166" t="s">
        <v>112</v>
      </c>
      <c r="F4" s="166" t="s">
        <v>111</v>
      </c>
      <c r="G4" s="322"/>
      <c r="H4" s="233" t="s">
        <v>113</v>
      </c>
      <c r="I4" s="234" t="s">
        <v>115</v>
      </c>
      <c r="J4" s="234" t="s">
        <v>32</v>
      </c>
      <c r="K4" s="235"/>
      <c r="L4" s="235" t="s">
        <v>118</v>
      </c>
      <c r="M4" s="235" t="s">
        <v>114</v>
      </c>
      <c r="N4" s="244" t="s">
        <v>32</v>
      </c>
    </row>
    <row r="5" spans="1:14" ht="21.95" customHeight="1" x14ac:dyDescent="0.2">
      <c r="B5" s="317" t="s">
        <v>17</v>
      </c>
      <c r="C5" s="274" t="s">
        <v>19</v>
      </c>
      <c r="D5" s="48">
        <v>6129594</v>
      </c>
      <c r="E5" s="50">
        <v>1899933</v>
      </c>
      <c r="F5" s="217">
        <f>E5/D5*100</f>
        <v>30.99606597109042</v>
      </c>
      <c r="G5" s="143">
        <f>D5-E5</f>
        <v>4229661</v>
      </c>
      <c r="H5" s="143">
        <v>6129594</v>
      </c>
      <c r="J5" s="232">
        <f>SUM(H5:I5)</f>
        <v>6129594</v>
      </c>
      <c r="K5" s="254"/>
      <c r="L5" s="237">
        <v>1899933</v>
      </c>
      <c r="M5" s="236"/>
      <c r="N5" s="237">
        <f>SUM(L5:M5)</f>
        <v>1899933</v>
      </c>
    </row>
    <row r="6" spans="1:14" ht="21.95" customHeight="1" x14ac:dyDescent="0.2">
      <c r="B6" s="318"/>
      <c r="C6" s="170" t="s">
        <v>20</v>
      </c>
      <c r="D6" s="48">
        <v>11207769</v>
      </c>
      <c r="E6" s="48">
        <v>4809679</v>
      </c>
      <c r="F6" s="217">
        <f t="shared" ref="F6:F22" si="0">E6/D6*100</f>
        <v>42.913794886386398</v>
      </c>
      <c r="G6" s="143">
        <f t="shared" ref="G6:G23" si="1">D6-E6</f>
        <v>6398090</v>
      </c>
      <c r="H6" s="48">
        <v>11207769</v>
      </c>
      <c r="I6" s="187"/>
      <c r="J6" s="231">
        <f>SUM(H6:I6)</f>
        <v>11207769</v>
      </c>
      <c r="K6" s="254"/>
      <c r="L6" s="236">
        <v>4809679</v>
      </c>
      <c r="M6" s="236"/>
      <c r="N6" s="236">
        <f>SUM(L6:M6)</f>
        <v>4809679</v>
      </c>
    </row>
    <row r="7" spans="1:14" ht="21.95" customHeight="1" x14ac:dyDescent="0.2">
      <c r="B7" s="318"/>
      <c r="C7" s="275" t="s">
        <v>21</v>
      </c>
      <c r="D7" s="47">
        <v>6983849</v>
      </c>
      <c r="E7" s="47">
        <v>4589765</v>
      </c>
      <c r="F7" s="252">
        <f t="shared" si="0"/>
        <v>65.719705566371772</v>
      </c>
      <c r="G7" s="212">
        <f t="shared" si="1"/>
        <v>2394084</v>
      </c>
      <c r="H7" s="51">
        <v>6983849</v>
      </c>
      <c r="I7" s="187"/>
      <c r="J7" s="231">
        <f>SUM(H7:I7)</f>
        <v>6983849</v>
      </c>
      <c r="K7" s="239"/>
      <c r="L7" s="238">
        <v>4589765</v>
      </c>
      <c r="M7" s="236"/>
      <c r="N7" s="238">
        <f>SUM(L7:M7)</f>
        <v>4589765</v>
      </c>
    </row>
    <row r="8" spans="1:14" ht="21.95" customHeight="1" x14ac:dyDescent="0.2">
      <c r="B8" s="319"/>
      <c r="C8" s="256" t="s">
        <v>67</v>
      </c>
      <c r="D8" s="257">
        <f>SUM(D5:D7)</f>
        <v>24321212</v>
      </c>
      <c r="E8" s="257">
        <f>SUM(E5:E7)</f>
        <v>11299377</v>
      </c>
      <c r="F8" s="258">
        <f t="shared" si="0"/>
        <v>46.458938806174629</v>
      </c>
      <c r="G8" s="257">
        <f>SUM(G5:G7)</f>
        <v>13021835</v>
      </c>
      <c r="H8" s="47"/>
      <c r="I8" s="187"/>
      <c r="J8" s="231"/>
      <c r="K8" s="254"/>
      <c r="L8" s="240"/>
      <c r="M8" s="236"/>
      <c r="N8" s="240"/>
    </row>
    <row r="9" spans="1:14" ht="18" customHeight="1" x14ac:dyDescent="0.2">
      <c r="B9" s="333" t="s">
        <v>22</v>
      </c>
      <c r="C9" s="173" t="s">
        <v>3</v>
      </c>
      <c r="D9" s="253" t="s">
        <v>74</v>
      </c>
      <c r="E9" s="253" t="s">
        <v>74</v>
      </c>
      <c r="F9" s="223" t="s">
        <v>74</v>
      </c>
      <c r="G9" s="246" t="s">
        <v>74</v>
      </c>
      <c r="H9" s="162" t="s">
        <v>74</v>
      </c>
      <c r="I9" s="187"/>
      <c r="J9" s="231"/>
      <c r="K9" s="255"/>
      <c r="L9" s="237" t="s">
        <v>74</v>
      </c>
      <c r="M9" s="236"/>
      <c r="N9" s="237"/>
    </row>
    <row r="10" spans="1:14" ht="21.95" customHeight="1" x14ac:dyDescent="0.2">
      <c r="B10" s="333"/>
      <c r="C10" s="170" t="s">
        <v>4</v>
      </c>
      <c r="D10" s="48">
        <v>5549606</v>
      </c>
      <c r="E10" s="48">
        <v>3611548</v>
      </c>
      <c r="F10" s="217">
        <f t="shared" si="0"/>
        <v>65.077556857189506</v>
      </c>
      <c r="G10" s="143">
        <f t="shared" si="1"/>
        <v>1938058</v>
      </c>
      <c r="H10" s="48">
        <v>5549606</v>
      </c>
      <c r="I10" s="187"/>
      <c r="J10" s="231">
        <f t="shared" ref="J10:J23" si="2">SUM(H10:I10)</f>
        <v>5549606</v>
      </c>
      <c r="K10" s="254"/>
      <c r="L10" s="236">
        <v>3610153</v>
      </c>
      <c r="M10" s="236">
        <v>1395</v>
      </c>
      <c r="N10" s="236">
        <f t="shared" ref="N10:N23" si="3">SUM(L10:M10)</f>
        <v>3611548</v>
      </c>
    </row>
    <row r="11" spans="1:14" ht="21.95" customHeight="1" x14ac:dyDescent="0.2">
      <c r="B11" s="334"/>
      <c r="C11" s="226" t="s">
        <v>116</v>
      </c>
      <c r="D11" s="139">
        <v>2832423</v>
      </c>
      <c r="E11" s="139">
        <v>2219323</v>
      </c>
      <c r="F11" s="227">
        <f t="shared" si="0"/>
        <v>78.354221809383688</v>
      </c>
      <c r="G11" s="137">
        <f t="shared" si="1"/>
        <v>613100</v>
      </c>
      <c r="H11" s="139">
        <v>2742431</v>
      </c>
      <c r="I11" s="231">
        <v>89992</v>
      </c>
      <c r="J11" s="231">
        <f t="shared" si="2"/>
        <v>2832423</v>
      </c>
      <c r="K11" s="239"/>
      <c r="L11" s="239">
        <v>2216676</v>
      </c>
      <c r="M11" s="236">
        <v>2647</v>
      </c>
      <c r="N11" s="239">
        <f t="shared" si="3"/>
        <v>2219323</v>
      </c>
    </row>
    <row r="12" spans="1:14" ht="21.95" customHeight="1" x14ac:dyDescent="0.2">
      <c r="A12" s="194"/>
      <c r="B12" s="335" t="s">
        <v>23</v>
      </c>
      <c r="C12" s="169" t="s">
        <v>8</v>
      </c>
      <c r="D12" s="50">
        <v>4325561</v>
      </c>
      <c r="E12" s="50">
        <v>1108852</v>
      </c>
      <c r="F12" s="217">
        <f t="shared" si="0"/>
        <v>25.634871407431316</v>
      </c>
      <c r="G12" s="143">
        <f t="shared" si="1"/>
        <v>3216709</v>
      </c>
      <c r="H12" s="50">
        <v>4325561</v>
      </c>
      <c r="I12" s="187"/>
      <c r="J12" s="231">
        <f t="shared" si="2"/>
        <v>4325561</v>
      </c>
      <c r="K12" s="255"/>
      <c r="L12" s="237">
        <v>1107606</v>
      </c>
      <c r="M12" s="236">
        <v>1246</v>
      </c>
      <c r="N12" s="237">
        <f t="shared" si="3"/>
        <v>1108852</v>
      </c>
    </row>
    <row r="13" spans="1:14" s="185" customFormat="1" ht="21.95" customHeight="1" x14ac:dyDescent="0.2">
      <c r="A13" s="194"/>
      <c r="B13" s="336"/>
      <c r="C13" s="192" t="s">
        <v>7</v>
      </c>
      <c r="D13" s="48">
        <v>3991189</v>
      </c>
      <c r="E13" s="48">
        <v>1776261</v>
      </c>
      <c r="F13" s="217">
        <f t="shared" si="0"/>
        <v>44.504557413843344</v>
      </c>
      <c r="G13" s="143">
        <f t="shared" si="1"/>
        <v>2214928</v>
      </c>
      <c r="H13" s="48">
        <v>3991189</v>
      </c>
      <c r="I13" s="228"/>
      <c r="J13" s="231">
        <f t="shared" si="2"/>
        <v>3991189</v>
      </c>
      <c r="K13" s="254"/>
      <c r="L13" s="236">
        <v>1775138</v>
      </c>
      <c r="M13" s="236">
        <v>1123</v>
      </c>
      <c r="N13" s="236">
        <f t="shared" si="3"/>
        <v>1776261</v>
      </c>
    </row>
    <row r="14" spans="1:14" ht="21.95" customHeight="1" x14ac:dyDescent="0.2">
      <c r="A14" s="194"/>
      <c r="B14" s="336"/>
      <c r="C14" s="170" t="s">
        <v>6</v>
      </c>
      <c r="D14" s="48">
        <v>4203983</v>
      </c>
      <c r="E14" s="48">
        <v>1250281</v>
      </c>
      <c r="F14" s="217">
        <f t="shared" si="0"/>
        <v>29.740391433552421</v>
      </c>
      <c r="G14" s="143">
        <f t="shared" si="1"/>
        <v>2953702</v>
      </c>
      <c r="H14" s="48">
        <v>4203983</v>
      </c>
      <c r="I14" s="187"/>
      <c r="J14" s="231">
        <f t="shared" si="2"/>
        <v>4203983</v>
      </c>
      <c r="K14" s="254"/>
      <c r="L14" s="236">
        <v>1247046</v>
      </c>
      <c r="M14" s="236">
        <v>3235</v>
      </c>
      <c r="N14" s="236">
        <f t="shared" si="3"/>
        <v>1250281</v>
      </c>
    </row>
    <row r="15" spans="1:14" ht="21.95" customHeight="1" x14ac:dyDescent="0.2">
      <c r="A15" s="194"/>
      <c r="B15" s="337"/>
      <c r="C15" s="172" t="s">
        <v>9</v>
      </c>
      <c r="D15" s="48">
        <v>2621305</v>
      </c>
      <c r="E15" s="47">
        <v>974981</v>
      </c>
      <c r="F15" s="224">
        <f t="shared" si="0"/>
        <v>37.194489004522559</v>
      </c>
      <c r="G15" s="49">
        <f t="shared" si="1"/>
        <v>1646324</v>
      </c>
      <c r="H15" s="48">
        <v>2621305</v>
      </c>
      <c r="I15" s="187"/>
      <c r="J15" s="231">
        <f t="shared" si="2"/>
        <v>2621305</v>
      </c>
      <c r="K15" s="254"/>
      <c r="L15" s="240">
        <v>971871</v>
      </c>
      <c r="M15" s="236">
        <v>3110</v>
      </c>
      <c r="N15" s="240">
        <f t="shared" si="3"/>
        <v>974981</v>
      </c>
    </row>
    <row r="16" spans="1:14" ht="21.95" customHeight="1" x14ac:dyDescent="0.2">
      <c r="B16" s="338" t="s">
        <v>24</v>
      </c>
      <c r="C16" s="169" t="s">
        <v>84</v>
      </c>
      <c r="D16" s="50">
        <v>691177</v>
      </c>
      <c r="E16" s="50">
        <v>691177</v>
      </c>
      <c r="F16" s="217">
        <f t="shared" si="0"/>
        <v>100</v>
      </c>
      <c r="G16" s="246" t="s">
        <v>74</v>
      </c>
      <c r="H16" s="50">
        <v>691177</v>
      </c>
      <c r="I16" s="187"/>
      <c r="J16" s="231">
        <f t="shared" si="2"/>
        <v>691177</v>
      </c>
      <c r="K16" s="255"/>
      <c r="L16" s="237">
        <v>691177</v>
      </c>
      <c r="M16" s="236"/>
      <c r="N16" s="237">
        <f t="shared" si="3"/>
        <v>691177</v>
      </c>
    </row>
    <row r="17" spans="2:14" ht="21.95" customHeight="1" x14ac:dyDescent="0.2">
      <c r="B17" s="333"/>
      <c r="C17" s="173" t="s">
        <v>10</v>
      </c>
      <c r="D17" s="48">
        <v>3955903</v>
      </c>
      <c r="E17" s="48">
        <v>2345042</v>
      </c>
      <c r="F17" s="217">
        <f t="shared" si="0"/>
        <v>59.279562719308331</v>
      </c>
      <c r="G17" s="143">
        <f t="shared" si="1"/>
        <v>1610861</v>
      </c>
      <c r="H17" s="48">
        <v>3955903</v>
      </c>
      <c r="I17" s="187"/>
      <c r="J17" s="231">
        <f t="shared" si="2"/>
        <v>3955903</v>
      </c>
      <c r="K17" s="254"/>
      <c r="L17" s="236">
        <v>2345042</v>
      </c>
      <c r="M17" s="236"/>
      <c r="N17" s="236">
        <f t="shared" si="3"/>
        <v>2345042</v>
      </c>
    </row>
    <row r="18" spans="2:14" ht="21.95" customHeight="1" x14ac:dyDescent="0.2">
      <c r="B18" s="334"/>
      <c r="C18" s="171" t="s">
        <v>11</v>
      </c>
      <c r="D18" s="212">
        <v>3981098</v>
      </c>
      <c r="E18" s="212">
        <v>1916907</v>
      </c>
      <c r="F18" s="224">
        <f t="shared" si="0"/>
        <v>48.150208811739873</v>
      </c>
      <c r="G18" s="49">
        <f t="shared" si="1"/>
        <v>2064191</v>
      </c>
      <c r="H18" s="212">
        <v>3981098</v>
      </c>
      <c r="I18" s="187"/>
      <c r="J18" s="231">
        <f t="shared" si="2"/>
        <v>3981098</v>
      </c>
      <c r="K18" s="254"/>
      <c r="L18" s="241">
        <v>1916907</v>
      </c>
      <c r="M18" s="236"/>
      <c r="N18" s="241">
        <f t="shared" si="3"/>
        <v>1916907</v>
      </c>
    </row>
    <row r="19" spans="2:14" ht="21.95" customHeight="1" x14ac:dyDescent="0.2">
      <c r="B19" s="338" t="s">
        <v>25</v>
      </c>
      <c r="C19" s="169" t="s">
        <v>12</v>
      </c>
      <c r="D19" s="221">
        <v>13745100</v>
      </c>
      <c r="E19" s="221">
        <v>8833116</v>
      </c>
      <c r="F19" s="217">
        <f>E19/D19*100</f>
        <v>64.263744898181898</v>
      </c>
      <c r="G19" s="143">
        <f t="shared" si="1"/>
        <v>4911984</v>
      </c>
      <c r="H19" s="221">
        <v>13745100</v>
      </c>
      <c r="I19" s="187"/>
      <c r="J19" s="231">
        <f t="shared" si="2"/>
        <v>13745100</v>
      </c>
      <c r="K19" s="255"/>
      <c r="L19" s="242">
        <v>8792366</v>
      </c>
      <c r="M19" s="236">
        <v>40750</v>
      </c>
      <c r="N19" s="242">
        <f t="shared" si="3"/>
        <v>8833116</v>
      </c>
    </row>
    <row r="20" spans="2:14" ht="21.95" customHeight="1" x14ac:dyDescent="0.2">
      <c r="B20" s="333"/>
      <c r="C20" s="170" t="s">
        <v>14</v>
      </c>
      <c r="D20" s="48">
        <v>5449118</v>
      </c>
      <c r="E20" s="48">
        <v>2985976</v>
      </c>
      <c r="F20" s="217">
        <f t="shared" si="0"/>
        <v>54.797418591412409</v>
      </c>
      <c r="G20" s="143">
        <f t="shared" si="1"/>
        <v>2463142</v>
      </c>
      <c r="H20" s="48">
        <v>5449118</v>
      </c>
      <c r="I20" s="187"/>
      <c r="J20" s="231">
        <f t="shared" si="2"/>
        <v>5449118</v>
      </c>
      <c r="K20" s="254"/>
      <c r="L20" s="236">
        <v>2962681</v>
      </c>
      <c r="M20" s="236">
        <v>23295</v>
      </c>
      <c r="N20" s="236">
        <f t="shared" si="3"/>
        <v>2985976</v>
      </c>
    </row>
    <row r="21" spans="2:14" ht="21.95" customHeight="1" x14ac:dyDescent="0.2">
      <c r="B21" s="333"/>
      <c r="C21" s="172" t="s">
        <v>15</v>
      </c>
      <c r="D21" s="212">
        <v>3515940</v>
      </c>
      <c r="E21" s="212">
        <v>2360783</v>
      </c>
      <c r="F21" s="217">
        <f t="shared" si="0"/>
        <v>67.14514468392521</v>
      </c>
      <c r="G21" s="143">
        <f t="shared" si="1"/>
        <v>1155157</v>
      </c>
      <c r="H21" s="212">
        <v>3515940</v>
      </c>
      <c r="I21" s="187"/>
      <c r="J21" s="231">
        <f t="shared" si="2"/>
        <v>3515940</v>
      </c>
      <c r="K21" s="254"/>
      <c r="L21" s="241">
        <v>2358647</v>
      </c>
      <c r="M21" s="236">
        <v>2136</v>
      </c>
      <c r="N21" s="241">
        <f t="shared" si="3"/>
        <v>2360783</v>
      </c>
    </row>
    <row r="22" spans="2:14" ht="21.95" customHeight="1" thickBot="1" x14ac:dyDescent="0.25">
      <c r="B22" s="333"/>
      <c r="C22" s="172" t="s">
        <v>13</v>
      </c>
      <c r="D22" s="212">
        <v>2063620</v>
      </c>
      <c r="E22" s="212">
        <v>1237807</v>
      </c>
      <c r="F22" s="222">
        <f t="shared" si="0"/>
        <v>59.982312635078159</v>
      </c>
      <c r="G22" s="247">
        <f t="shared" si="1"/>
        <v>825813</v>
      </c>
      <c r="H22" s="212">
        <v>2063620</v>
      </c>
      <c r="I22" s="187"/>
      <c r="J22" s="231">
        <f t="shared" si="2"/>
        <v>2063620</v>
      </c>
      <c r="K22" s="254"/>
      <c r="L22" s="241">
        <v>1234819</v>
      </c>
      <c r="M22" s="236">
        <v>2988</v>
      </c>
      <c r="N22" s="241">
        <f t="shared" si="3"/>
        <v>1237807</v>
      </c>
    </row>
    <row r="23" spans="2:14" ht="21.95" customHeight="1" thickTop="1" thickBot="1" x14ac:dyDescent="0.25">
      <c r="B23" s="339" t="s">
        <v>67</v>
      </c>
      <c r="C23" s="339"/>
      <c r="D23" s="149">
        <f>D8+D10+D11+D12+D13+D14+D15+D16+D17+D18+D19+D20+D21+D22</f>
        <v>81247235</v>
      </c>
      <c r="E23" s="149">
        <f>E8+E10+E11+E12+E13+E14+E15+E16+E17+E18+E19+E20+E21+E22</f>
        <v>42611431</v>
      </c>
      <c r="F23" s="151">
        <f>E23/D23*100</f>
        <v>52.446622952768799</v>
      </c>
      <c r="G23" s="149">
        <f t="shared" si="1"/>
        <v>38635804</v>
      </c>
      <c r="H23" s="149">
        <f>SUM(H5:H22)</f>
        <v>81157243</v>
      </c>
      <c r="I23" s="231">
        <v>89992</v>
      </c>
      <c r="J23" s="231">
        <f t="shared" si="2"/>
        <v>81247235</v>
      </c>
      <c r="K23" s="254"/>
      <c r="L23" s="243">
        <f>SUM(L5:L22)</f>
        <v>42529506</v>
      </c>
      <c r="M23" s="236">
        <f>SUM(M5:M22)</f>
        <v>81925</v>
      </c>
      <c r="N23" s="243">
        <f t="shared" si="3"/>
        <v>42611431</v>
      </c>
    </row>
    <row r="24" spans="2:14" ht="6.75" customHeight="1" thickTop="1" x14ac:dyDescent="0.2">
      <c r="B24" s="340" t="s">
        <v>38</v>
      </c>
      <c r="C24" s="340"/>
      <c r="D24" s="340"/>
      <c r="E24" s="340"/>
      <c r="F24" s="340"/>
      <c r="G24" s="340"/>
      <c r="H24" s="229"/>
      <c r="L24" s="225"/>
      <c r="M24" s="225"/>
      <c r="N24" s="225"/>
    </row>
    <row r="25" spans="2:14" ht="13.5" customHeight="1" x14ac:dyDescent="0.2">
      <c r="B25" s="303" t="s">
        <v>131</v>
      </c>
      <c r="C25" s="303"/>
      <c r="D25" s="303"/>
      <c r="E25" s="303"/>
      <c r="F25" s="303"/>
      <c r="G25" s="303"/>
      <c r="H25" s="230"/>
    </row>
    <row r="26" spans="2:14" ht="13.5" customHeight="1" x14ac:dyDescent="0.2">
      <c r="B26" s="303" t="s">
        <v>124</v>
      </c>
      <c r="C26" s="303"/>
      <c r="D26" s="303"/>
      <c r="E26" s="303"/>
      <c r="F26" s="303"/>
      <c r="G26" s="303"/>
    </row>
    <row r="27" spans="2:14" ht="14.25" customHeight="1" thickBot="1" x14ac:dyDescent="0.25">
      <c r="B27" s="303" t="s">
        <v>125</v>
      </c>
      <c r="C27" s="303"/>
      <c r="D27" s="303"/>
      <c r="E27" s="303"/>
      <c r="F27" s="303"/>
      <c r="G27" s="303"/>
    </row>
    <row r="28" spans="2:14" ht="12" customHeight="1" x14ac:dyDescent="0.2">
      <c r="B28" s="299" t="s">
        <v>103</v>
      </c>
      <c r="C28" s="299"/>
      <c r="D28" s="299"/>
      <c r="E28" s="299"/>
      <c r="F28" s="299"/>
      <c r="G28" s="299"/>
      <c r="I28" s="344">
        <f>J23-N23</f>
        <v>38635804</v>
      </c>
      <c r="J28" s="345"/>
      <c r="K28" s="249"/>
      <c r="L28" s="326"/>
    </row>
    <row r="29" spans="2:14" ht="4.5" customHeight="1" x14ac:dyDescent="0.2">
      <c r="B29" s="332"/>
      <c r="C29" s="332"/>
      <c r="D29" s="332"/>
      <c r="E29" s="332"/>
      <c r="F29" s="332"/>
      <c r="G29" s="332"/>
      <c r="I29" s="346"/>
      <c r="J29" s="347"/>
      <c r="K29" s="250"/>
      <c r="L29" s="327"/>
    </row>
    <row r="30" spans="2:14" s="11" customFormat="1" ht="15.75" customHeight="1" thickBot="1" x14ac:dyDescent="0.25">
      <c r="B30" s="298" t="s">
        <v>73</v>
      </c>
      <c r="C30" s="298"/>
      <c r="D30" s="298"/>
      <c r="E30" s="298"/>
      <c r="F30" s="294">
        <v>54</v>
      </c>
      <c r="G30" s="294"/>
      <c r="H30" s="218"/>
      <c r="I30" s="348"/>
      <c r="J30" s="349"/>
      <c r="K30" s="251"/>
      <c r="L30" s="328"/>
    </row>
  </sheetData>
  <mergeCells count="23">
    <mergeCell ref="L28:L30"/>
    <mergeCell ref="L3:N3"/>
    <mergeCell ref="B25:G25"/>
    <mergeCell ref="B28:G28"/>
    <mergeCell ref="B29:G29"/>
    <mergeCell ref="B9:B11"/>
    <mergeCell ref="B12:B15"/>
    <mergeCell ref="B16:B18"/>
    <mergeCell ref="B19:B22"/>
    <mergeCell ref="B23:C23"/>
    <mergeCell ref="B24:G24"/>
    <mergeCell ref="B26:G26"/>
    <mergeCell ref="H3:J3"/>
    <mergeCell ref="I28:J30"/>
    <mergeCell ref="B27:G27"/>
    <mergeCell ref="B30:E30"/>
    <mergeCell ref="B5:B8"/>
    <mergeCell ref="B1:G1"/>
    <mergeCell ref="B3:B4"/>
    <mergeCell ref="C3:C4"/>
    <mergeCell ref="D3:D4"/>
    <mergeCell ref="E3:F3"/>
    <mergeCell ref="G3:G4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T29"/>
  <sheetViews>
    <sheetView rightToLeft="1" view="pageBreakPreview" topLeftCell="A13" zoomScaleSheetLayoutView="100" workbookViewId="0">
      <selection activeCell="B27" sqref="B27:H27"/>
    </sheetView>
  </sheetViews>
  <sheetFormatPr defaultRowHeight="12.75" x14ac:dyDescent="0.2"/>
  <cols>
    <col min="1" max="1" width="1.42578125" customWidth="1"/>
    <col min="2" max="2" width="11.28515625" style="10" customWidth="1"/>
    <col min="3" max="3" width="11" style="10" customWidth="1"/>
    <col min="4" max="4" width="12.7109375" style="10" customWidth="1"/>
    <col min="5" max="5" width="11.7109375" style="10" customWidth="1"/>
    <col min="6" max="6" width="6.85546875" style="10" customWidth="1"/>
    <col min="7" max="7" width="11.7109375" style="10" customWidth="1"/>
    <col min="8" max="8" width="6.85546875" style="10" customWidth="1"/>
    <col min="9" max="9" width="11.7109375" style="10" customWidth="1"/>
    <col min="10" max="10" width="6.85546875" style="10" customWidth="1"/>
    <col min="11" max="11" width="11.7109375" style="10" customWidth="1"/>
    <col min="12" max="12" width="6.7109375" style="10" customWidth="1"/>
    <col min="13" max="13" width="9.85546875" style="10" customWidth="1"/>
    <col min="14" max="14" width="6.28515625" style="10" customWidth="1"/>
    <col min="15" max="15" width="11.140625" style="10" customWidth="1"/>
    <col min="16" max="16" width="6.7109375" style="10" customWidth="1"/>
    <col min="17" max="17" width="11.7109375" customWidth="1"/>
  </cols>
  <sheetData>
    <row r="1" spans="1:20" ht="21" customHeight="1" x14ac:dyDescent="0.2">
      <c r="B1" s="320" t="s">
        <v>130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20" ht="21.75" customHeight="1" thickBot="1" x14ac:dyDescent="0.25">
      <c r="B2" s="245" t="s">
        <v>109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0" ht="26.25" customHeight="1" thickTop="1" x14ac:dyDescent="0.2">
      <c r="B3" s="321" t="s">
        <v>18</v>
      </c>
      <c r="C3" s="321" t="s">
        <v>2</v>
      </c>
      <c r="D3" s="321" t="s">
        <v>104</v>
      </c>
      <c r="E3" s="325" t="s">
        <v>27</v>
      </c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</row>
    <row r="4" spans="1:20" ht="24" customHeight="1" x14ac:dyDescent="0.2">
      <c r="B4" s="322"/>
      <c r="C4" s="322"/>
      <c r="D4" s="322"/>
      <c r="E4" s="166" t="s">
        <v>62</v>
      </c>
      <c r="F4" s="166" t="s">
        <v>26</v>
      </c>
      <c r="G4" s="166" t="s">
        <v>63</v>
      </c>
      <c r="H4" s="166" t="s">
        <v>26</v>
      </c>
      <c r="I4" s="166" t="s">
        <v>64</v>
      </c>
      <c r="J4" s="166" t="s">
        <v>26</v>
      </c>
      <c r="K4" s="166" t="s">
        <v>65</v>
      </c>
      <c r="L4" s="166" t="s">
        <v>26</v>
      </c>
      <c r="M4" s="166" t="s">
        <v>66</v>
      </c>
      <c r="N4" s="166" t="s">
        <v>26</v>
      </c>
      <c r="O4" s="166" t="s">
        <v>85</v>
      </c>
      <c r="P4" s="166" t="s">
        <v>26</v>
      </c>
      <c r="Q4" s="186" t="s">
        <v>89</v>
      </c>
      <c r="R4" s="187"/>
      <c r="S4" s="186" t="s">
        <v>88</v>
      </c>
    </row>
    <row r="5" spans="1:20" ht="21.95" customHeight="1" x14ac:dyDescent="0.2">
      <c r="B5" s="317" t="s">
        <v>17</v>
      </c>
      <c r="C5" s="167" t="s">
        <v>19</v>
      </c>
      <c r="D5" s="50">
        <v>4229661</v>
      </c>
      <c r="E5" s="47">
        <v>1252137</v>
      </c>
      <c r="F5" s="93">
        <f t="shared" ref="F5:F23" si="0">E5/D5*100</f>
        <v>29.603720014440878</v>
      </c>
      <c r="G5" s="135">
        <v>389507</v>
      </c>
      <c r="H5" s="97">
        <f t="shared" ref="H5:H23" si="1">G5/D5*100</f>
        <v>9.2089413312319834</v>
      </c>
      <c r="I5" s="140">
        <v>2295740</v>
      </c>
      <c r="J5" s="97">
        <f t="shared" ref="J5:J23" si="2">I5/D5*100</f>
        <v>54.277163110707924</v>
      </c>
      <c r="K5" s="140">
        <v>15836</v>
      </c>
      <c r="L5" s="97">
        <f>K5/D5*100</f>
        <v>0.37440352784774006</v>
      </c>
      <c r="M5" s="140">
        <v>226808</v>
      </c>
      <c r="N5" s="108">
        <f>M5/D5*100</f>
        <v>5.3623209992479302</v>
      </c>
      <c r="O5" s="140">
        <v>49633</v>
      </c>
      <c r="P5" s="108">
        <f>O5/D5*100</f>
        <v>1.1734510165235463</v>
      </c>
      <c r="Q5" s="188">
        <f>O5+M5+K5+I5+G5+E5</f>
        <v>4229661</v>
      </c>
      <c r="R5" s="187"/>
      <c r="S5" s="189">
        <f>P5+N5+L5+J5+H5+F5</f>
        <v>100</v>
      </c>
      <c r="T5" s="146"/>
    </row>
    <row r="6" spans="1:20" ht="21.95" customHeight="1" x14ac:dyDescent="0.2">
      <c r="B6" s="318"/>
      <c r="C6" s="170" t="s">
        <v>20</v>
      </c>
      <c r="D6" s="48">
        <v>6398090</v>
      </c>
      <c r="E6" s="48">
        <v>2268359</v>
      </c>
      <c r="F6" s="94">
        <f t="shared" si="0"/>
        <v>35.453690085634932</v>
      </c>
      <c r="G6" s="136">
        <v>439349</v>
      </c>
      <c r="H6" s="97">
        <f t="shared" si="1"/>
        <v>6.8668774587415937</v>
      </c>
      <c r="I6" s="140">
        <v>3228873</v>
      </c>
      <c r="J6" s="97">
        <f t="shared" si="2"/>
        <v>50.466201632049568</v>
      </c>
      <c r="K6" s="136">
        <v>36032</v>
      </c>
      <c r="L6" s="97">
        <f t="shared" ref="L6:L19" si="3">K6/D6*100</f>
        <v>0.56316807047103123</v>
      </c>
      <c r="M6" s="136">
        <v>280744</v>
      </c>
      <c r="N6" s="101">
        <f>M6/D6*100</f>
        <v>4.3879345242095695</v>
      </c>
      <c r="O6" s="136">
        <v>144733</v>
      </c>
      <c r="P6" s="101">
        <f>O6/D6*100</f>
        <v>2.2621282288933102</v>
      </c>
      <c r="Q6" s="188">
        <f t="shared" ref="Q6:Q23" si="4">O6+M6+K6+I6+G6+E6</f>
        <v>6398090</v>
      </c>
      <c r="R6" s="187"/>
      <c r="S6" s="189">
        <f t="shared" ref="S6:S23" si="5">P6+N6+L6+J6+H6+F6</f>
        <v>100</v>
      </c>
    </row>
    <row r="7" spans="1:20" ht="21.95" customHeight="1" x14ac:dyDescent="0.2">
      <c r="B7" s="318"/>
      <c r="C7" s="168" t="s">
        <v>21</v>
      </c>
      <c r="D7" s="47">
        <v>2394084</v>
      </c>
      <c r="E7" s="212">
        <v>1745999</v>
      </c>
      <c r="F7" s="96">
        <f t="shared" si="0"/>
        <v>72.929730118074389</v>
      </c>
      <c r="G7" s="260">
        <v>160942</v>
      </c>
      <c r="H7" s="93">
        <f t="shared" si="1"/>
        <v>6.7224875985972083</v>
      </c>
      <c r="I7" s="260">
        <v>270121</v>
      </c>
      <c r="J7" s="93">
        <f t="shared" si="2"/>
        <v>11.282853901533949</v>
      </c>
      <c r="K7" s="260">
        <v>3951</v>
      </c>
      <c r="L7" s="93">
        <f t="shared" si="3"/>
        <v>0.16503180339536958</v>
      </c>
      <c r="M7" s="260">
        <v>23345</v>
      </c>
      <c r="N7" s="165">
        <f>M7/D7*100</f>
        <v>0.97511198437481728</v>
      </c>
      <c r="O7" s="260">
        <v>189726</v>
      </c>
      <c r="P7" s="165">
        <f>O7/D7*100</f>
        <v>7.9247845940242705</v>
      </c>
      <c r="Q7" s="188">
        <f t="shared" si="4"/>
        <v>2394084</v>
      </c>
      <c r="R7" s="187"/>
      <c r="S7" s="189">
        <f t="shared" si="5"/>
        <v>100</v>
      </c>
    </row>
    <row r="8" spans="1:20" ht="21.95" customHeight="1" x14ac:dyDescent="0.2">
      <c r="B8" s="319"/>
      <c r="C8" s="259" t="s">
        <v>67</v>
      </c>
      <c r="D8" s="257">
        <f>SUM(D5:D7)</f>
        <v>13021835</v>
      </c>
      <c r="E8" s="257">
        <f>SUM(E5:E7)</f>
        <v>5266495</v>
      </c>
      <c r="F8" s="261">
        <f t="shared" si="0"/>
        <v>40.443570357019574</v>
      </c>
      <c r="G8" s="262">
        <f>SUM(G5:G7)</f>
        <v>989798</v>
      </c>
      <c r="H8" s="261">
        <f t="shared" si="1"/>
        <v>7.6010639053558888</v>
      </c>
      <c r="I8" s="262">
        <f>SUM(I5:I7)</f>
        <v>5794734</v>
      </c>
      <c r="J8" s="261">
        <f t="shared" si="2"/>
        <v>44.500133813705979</v>
      </c>
      <c r="K8" s="262">
        <f>SUM(K5:K7)</f>
        <v>55819</v>
      </c>
      <c r="L8" s="261">
        <f t="shared" si="3"/>
        <v>0.42865694427859058</v>
      </c>
      <c r="M8" s="262">
        <f>SUM(M5:M7)</f>
        <v>530897</v>
      </c>
      <c r="N8" s="263">
        <f>M8/D8*100</f>
        <v>4.0769753264420876</v>
      </c>
      <c r="O8" s="262">
        <f>SUM(O5:O7)</f>
        <v>384092</v>
      </c>
      <c r="P8" s="263">
        <f>O8/D8*100</f>
        <v>2.9495996531978785</v>
      </c>
      <c r="Q8" s="188">
        <f t="shared" si="4"/>
        <v>13021835</v>
      </c>
      <c r="R8" s="187"/>
      <c r="S8" s="189">
        <f t="shared" si="5"/>
        <v>100</v>
      </c>
    </row>
    <row r="9" spans="1:20" ht="21.95" customHeight="1" x14ac:dyDescent="0.2">
      <c r="B9" s="338" t="s">
        <v>22</v>
      </c>
      <c r="C9" s="169" t="s">
        <v>3</v>
      </c>
      <c r="D9" s="162" t="s">
        <v>74</v>
      </c>
      <c r="E9" s="162" t="s">
        <v>74</v>
      </c>
      <c r="F9" s="162" t="s">
        <v>74</v>
      </c>
      <c r="G9" s="162" t="s">
        <v>74</v>
      </c>
      <c r="H9" s="162" t="s">
        <v>74</v>
      </c>
      <c r="I9" s="162" t="s">
        <v>74</v>
      </c>
      <c r="J9" s="162" t="s">
        <v>74</v>
      </c>
      <c r="K9" s="162" t="s">
        <v>74</v>
      </c>
      <c r="L9" s="162" t="s">
        <v>74</v>
      </c>
      <c r="M9" s="162" t="s">
        <v>74</v>
      </c>
      <c r="N9" s="162" t="s">
        <v>74</v>
      </c>
      <c r="O9" s="162" t="s">
        <v>74</v>
      </c>
      <c r="P9" s="162" t="s">
        <v>74</v>
      </c>
      <c r="Q9" s="188"/>
      <c r="R9" s="187"/>
      <c r="S9" s="189"/>
    </row>
    <row r="10" spans="1:20" ht="21.95" customHeight="1" x14ac:dyDescent="0.2">
      <c r="B10" s="333"/>
      <c r="C10" s="170" t="s">
        <v>4</v>
      </c>
      <c r="D10" s="48">
        <v>1938058</v>
      </c>
      <c r="E10" s="48">
        <v>554934</v>
      </c>
      <c r="F10" s="94">
        <f t="shared" si="0"/>
        <v>28.633508388293848</v>
      </c>
      <c r="G10" s="136">
        <v>48927</v>
      </c>
      <c r="H10" s="94">
        <f t="shared" si="1"/>
        <v>2.5245374493436215</v>
      </c>
      <c r="I10" s="136">
        <v>282551</v>
      </c>
      <c r="J10" s="94">
        <f t="shared" si="2"/>
        <v>14.579078644705163</v>
      </c>
      <c r="K10" s="136">
        <v>184194</v>
      </c>
      <c r="L10" s="94">
        <f t="shared" si="3"/>
        <v>9.5040499303942401</v>
      </c>
      <c r="M10" s="136">
        <v>654369</v>
      </c>
      <c r="N10" s="101">
        <f t="shared" ref="N10" si="6">M10/D10*100</f>
        <v>33.764159792947375</v>
      </c>
      <c r="O10" s="136">
        <v>213083</v>
      </c>
      <c r="P10" s="101">
        <f>O10/D10*100</f>
        <v>10.994665794315752</v>
      </c>
      <c r="Q10" s="188">
        <f t="shared" si="4"/>
        <v>1938058</v>
      </c>
      <c r="R10" s="187"/>
      <c r="S10" s="189">
        <f t="shared" si="5"/>
        <v>100</v>
      </c>
    </row>
    <row r="11" spans="1:20" ht="21.95" customHeight="1" x14ac:dyDescent="0.2">
      <c r="B11" s="334"/>
      <c r="C11" s="171" t="s">
        <v>5</v>
      </c>
      <c r="D11" s="51">
        <v>613100</v>
      </c>
      <c r="E11" s="51">
        <v>357083</v>
      </c>
      <c r="F11" s="95">
        <f t="shared" si="0"/>
        <v>58.242211710976996</v>
      </c>
      <c r="G11" s="139">
        <v>27427</v>
      </c>
      <c r="H11" s="93">
        <f t="shared" si="1"/>
        <v>4.4734953514924154</v>
      </c>
      <c r="I11" s="139">
        <v>78639</v>
      </c>
      <c r="J11" s="95">
        <f t="shared" si="2"/>
        <v>12.8264557168488</v>
      </c>
      <c r="K11" s="139">
        <v>39425</v>
      </c>
      <c r="L11" s="93">
        <f t="shared" si="3"/>
        <v>6.4304354917631699</v>
      </c>
      <c r="M11" s="139">
        <v>60050</v>
      </c>
      <c r="N11" s="102">
        <f>M11/D11*100</f>
        <v>9.794487033110423</v>
      </c>
      <c r="O11" s="139">
        <v>50476</v>
      </c>
      <c r="P11" s="165">
        <f>O11/D11*100</f>
        <v>8.2329146958081889</v>
      </c>
      <c r="Q11" s="188">
        <f t="shared" si="4"/>
        <v>613100</v>
      </c>
      <c r="R11" s="187"/>
      <c r="S11" s="189">
        <f t="shared" si="5"/>
        <v>100</v>
      </c>
    </row>
    <row r="12" spans="1:20" ht="21.95" customHeight="1" x14ac:dyDescent="0.2">
      <c r="A12" s="194"/>
      <c r="B12" s="335" t="s">
        <v>23</v>
      </c>
      <c r="C12" s="169" t="s">
        <v>8</v>
      </c>
      <c r="D12" s="50">
        <v>3216709</v>
      </c>
      <c r="E12" s="50">
        <v>1634985</v>
      </c>
      <c r="F12" s="93">
        <f>E12/D12*100</f>
        <v>50.827880296290409</v>
      </c>
      <c r="G12" s="138">
        <v>97163</v>
      </c>
      <c r="H12" s="98">
        <f>G12/D12*100</f>
        <v>3.0205716463627885</v>
      </c>
      <c r="I12" s="138">
        <v>1184977</v>
      </c>
      <c r="J12" s="97">
        <f t="shared" si="2"/>
        <v>36.838178399102937</v>
      </c>
      <c r="K12" s="138">
        <v>33772</v>
      </c>
      <c r="L12" s="99">
        <f t="shared" si="3"/>
        <v>1.0498929185077046</v>
      </c>
      <c r="M12" s="136">
        <v>153840</v>
      </c>
      <c r="N12" s="108">
        <f>M12/D12*100</f>
        <v>4.7825277325365771</v>
      </c>
      <c r="O12" s="136">
        <v>111972</v>
      </c>
      <c r="P12" s="108">
        <f>O12/D12*100</f>
        <v>3.4809490071995941</v>
      </c>
      <c r="Q12" s="188">
        <f t="shared" si="4"/>
        <v>3216709</v>
      </c>
      <c r="R12" s="187"/>
      <c r="S12" s="189">
        <f>P12+N12+L12+J12+H12+F12</f>
        <v>100.00000000000001</v>
      </c>
    </row>
    <row r="13" spans="1:20" s="185" customFormat="1" ht="21.95" customHeight="1" x14ac:dyDescent="0.2">
      <c r="A13" s="194"/>
      <c r="B13" s="336"/>
      <c r="C13" s="192" t="s">
        <v>7</v>
      </c>
      <c r="D13" s="48">
        <v>2214928</v>
      </c>
      <c r="E13" s="136">
        <v>877947</v>
      </c>
      <c r="F13" s="145">
        <f>E13/D13*100</f>
        <v>39.637721858227451</v>
      </c>
      <c r="G13" s="136">
        <v>150956</v>
      </c>
      <c r="H13" s="145">
        <f>G13/D13*100</f>
        <v>6.815390838889571</v>
      </c>
      <c r="I13" s="136">
        <v>940300</v>
      </c>
      <c r="J13" s="193">
        <f>I13/D13*100</f>
        <v>42.452847225733748</v>
      </c>
      <c r="K13" s="136">
        <v>8502</v>
      </c>
      <c r="L13" s="193">
        <f>K13/D13*100</f>
        <v>0.3838499490728367</v>
      </c>
      <c r="M13" s="136">
        <v>172732</v>
      </c>
      <c r="N13" s="145">
        <f>M13/D13*100</f>
        <v>7.7985379208714694</v>
      </c>
      <c r="O13" s="136">
        <v>64491</v>
      </c>
      <c r="P13" s="145">
        <f>O13/D13*100</f>
        <v>2.9116522072049298</v>
      </c>
      <c r="Q13" s="188">
        <f t="shared" si="4"/>
        <v>2214928</v>
      </c>
      <c r="R13" s="190"/>
      <c r="S13" s="191">
        <f>F13+H13+J13+L13+N13+P13</f>
        <v>100</v>
      </c>
    </row>
    <row r="14" spans="1:20" ht="21.95" customHeight="1" x14ac:dyDescent="0.2">
      <c r="A14" s="194"/>
      <c r="B14" s="336"/>
      <c r="C14" s="170" t="s">
        <v>6</v>
      </c>
      <c r="D14" s="48">
        <v>2953702</v>
      </c>
      <c r="E14" s="48">
        <v>1234006</v>
      </c>
      <c r="F14" s="94">
        <f t="shared" si="0"/>
        <v>41.778283658947316</v>
      </c>
      <c r="G14" s="136">
        <v>202908</v>
      </c>
      <c r="H14" s="94">
        <f t="shared" si="1"/>
        <v>6.8696165015969788</v>
      </c>
      <c r="I14" s="136">
        <v>1153045</v>
      </c>
      <c r="J14" s="97">
        <f t="shared" si="2"/>
        <v>39.037282704890337</v>
      </c>
      <c r="K14" s="136">
        <v>21469</v>
      </c>
      <c r="L14" s="97">
        <f t="shared" si="3"/>
        <v>0.72685057598904701</v>
      </c>
      <c r="M14" s="136">
        <v>287421</v>
      </c>
      <c r="N14" s="101">
        <f t="shared" ref="N14:N23" si="7">M14/D14*100</f>
        <v>9.7308733243908829</v>
      </c>
      <c r="O14" s="136">
        <v>54853</v>
      </c>
      <c r="P14" s="101">
        <f t="shared" ref="P14:P22" si="8">O14/D14*100</f>
        <v>1.8570932341854389</v>
      </c>
      <c r="Q14" s="188">
        <f t="shared" si="4"/>
        <v>2953702</v>
      </c>
      <c r="R14" s="187"/>
      <c r="S14" s="189">
        <f t="shared" si="5"/>
        <v>100</v>
      </c>
    </row>
    <row r="15" spans="1:20" ht="21.95" customHeight="1" x14ac:dyDescent="0.2">
      <c r="A15" s="194"/>
      <c r="B15" s="337"/>
      <c r="C15" s="172" t="s">
        <v>9</v>
      </c>
      <c r="D15" s="47">
        <v>1646324</v>
      </c>
      <c r="E15" s="47">
        <v>1003947</v>
      </c>
      <c r="F15" s="96">
        <f t="shared" si="0"/>
        <v>60.98113129614827</v>
      </c>
      <c r="G15" s="135">
        <v>53981</v>
      </c>
      <c r="H15" s="93">
        <f t="shared" si="1"/>
        <v>3.2788807063494185</v>
      </c>
      <c r="I15" s="135">
        <v>400995</v>
      </c>
      <c r="J15" s="93">
        <f t="shared" si="2"/>
        <v>24.356991697867493</v>
      </c>
      <c r="K15" s="135">
        <v>41600</v>
      </c>
      <c r="L15" s="93">
        <f t="shared" si="3"/>
        <v>2.5268416180533113</v>
      </c>
      <c r="M15" s="135">
        <v>103721</v>
      </c>
      <c r="N15" s="100">
        <f t="shared" si="7"/>
        <v>6.3001571987045075</v>
      </c>
      <c r="O15" s="135">
        <v>42080</v>
      </c>
      <c r="P15" s="101">
        <f t="shared" si="8"/>
        <v>2.5559974828770033</v>
      </c>
      <c r="Q15" s="188">
        <f t="shared" si="4"/>
        <v>1646324</v>
      </c>
      <c r="R15" s="187"/>
      <c r="S15" s="189">
        <f t="shared" si="5"/>
        <v>100</v>
      </c>
    </row>
    <row r="16" spans="1:20" ht="21.95" customHeight="1" x14ac:dyDescent="0.2">
      <c r="B16" s="338" t="s">
        <v>24</v>
      </c>
      <c r="C16" s="169" t="s">
        <v>84</v>
      </c>
      <c r="D16" s="163" t="s">
        <v>74</v>
      </c>
      <c r="E16" s="163" t="s">
        <v>74</v>
      </c>
      <c r="F16" s="162" t="s">
        <v>74</v>
      </c>
      <c r="G16" s="162" t="s">
        <v>74</v>
      </c>
      <c r="H16" s="162" t="s">
        <v>74</v>
      </c>
      <c r="I16" s="162" t="s">
        <v>74</v>
      </c>
      <c r="J16" s="162" t="s">
        <v>74</v>
      </c>
      <c r="K16" s="162" t="s">
        <v>74</v>
      </c>
      <c r="L16" s="162" t="s">
        <v>74</v>
      </c>
      <c r="M16" s="162" t="s">
        <v>74</v>
      </c>
      <c r="N16" s="162" t="s">
        <v>74</v>
      </c>
      <c r="O16" s="162" t="s">
        <v>74</v>
      </c>
      <c r="P16" s="162" t="s">
        <v>74</v>
      </c>
      <c r="Q16" s="188"/>
      <c r="R16" s="187"/>
      <c r="S16" s="189"/>
    </row>
    <row r="17" spans="2:19" ht="21.95" customHeight="1" x14ac:dyDescent="0.2">
      <c r="B17" s="333"/>
      <c r="C17" s="173" t="s">
        <v>10</v>
      </c>
      <c r="D17" s="143">
        <v>1610861</v>
      </c>
      <c r="E17" s="143">
        <v>1167929</v>
      </c>
      <c r="F17" s="94">
        <f t="shared" si="0"/>
        <v>72.503400355462077</v>
      </c>
      <c r="G17" s="136">
        <v>25090</v>
      </c>
      <c r="H17" s="94">
        <f t="shared" si="1"/>
        <v>1.5575521413703604</v>
      </c>
      <c r="I17" s="136">
        <v>127336</v>
      </c>
      <c r="J17" s="94">
        <f t="shared" si="2"/>
        <v>7.9048409515159896</v>
      </c>
      <c r="K17" s="136">
        <v>23960</v>
      </c>
      <c r="L17" s="94">
        <f t="shared" si="3"/>
        <v>1.4874033203361432</v>
      </c>
      <c r="M17" s="136">
        <v>41567</v>
      </c>
      <c r="N17" s="101">
        <f t="shared" si="7"/>
        <v>2.5804212778135422</v>
      </c>
      <c r="O17" s="136">
        <v>224979</v>
      </c>
      <c r="P17" s="101">
        <f t="shared" si="8"/>
        <v>13.966381953501886</v>
      </c>
      <c r="Q17" s="200">
        <f t="shared" si="4"/>
        <v>1610861</v>
      </c>
      <c r="R17" s="187"/>
      <c r="S17" s="189">
        <f t="shared" si="5"/>
        <v>100</v>
      </c>
    </row>
    <row r="18" spans="2:19" ht="21.95" customHeight="1" x14ac:dyDescent="0.2">
      <c r="B18" s="334"/>
      <c r="C18" s="171" t="s">
        <v>11</v>
      </c>
      <c r="D18" s="51">
        <v>2064191</v>
      </c>
      <c r="E18" s="51">
        <v>1239842</v>
      </c>
      <c r="F18" s="95">
        <f t="shared" si="0"/>
        <v>60.064306064700411</v>
      </c>
      <c r="G18" s="139">
        <v>58553</v>
      </c>
      <c r="H18" s="93">
        <f t="shared" si="1"/>
        <v>2.8366076588842795</v>
      </c>
      <c r="I18" s="139">
        <v>184712</v>
      </c>
      <c r="J18" s="95">
        <f t="shared" si="2"/>
        <v>8.948396732666696</v>
      </c>
      <c r="K18" s="139">
        <v>151966</v>
      </c>
      <c r="L18" s="93">
        <f t="shared" si="3"/>
        <v>7.3620125269415473</v>
      </c>
      <c r="M18" s="139">
        <v>70864</v>
      </c>
      <c r="N18" s="102">
        <f t="shared" si="7"/>
        <v>3.4330156463234265</v>
      </c>
      <c r="O18" s="139">
        <v>358254</v>
      </c>
      <c r="P18" s="165">
        <f t="shared" si="8"/>
        <v>17.355661370483642</v>
      </c>
      <c r="Q18" s="188">
        <f t="shared" si="4"/>
        <v>2064191</v>
      </c>
      <c r="R18" s="187"/>
      <c r="S18" s="189">
        <f t="shared" si="5"/>
        <v>100</v>
      </c>
    </row>
    <row r="19" spans="2:19" ht="21.95" customHeight="1" x14ac:dyDescent="0.2">
      <c r="B19" s="338" t="s">
        <v>25</v>
      </c>
      <c r="C19" s="169" t="s">
        <v>12</v>
      </c>
      <c r="D19" s="50">
        <v>4911984</v>
      </c>
      <c r="E19" s="50">
        <v>1797542</v>
      </c>
      <c r="F19" s="93">
        <f t="shared" si="0"/>
        <v>36.595029625503663</v>
      </c>
      <c r="G19" s="138">
        <v>173254</v>
      </c>
      <c r="H19" s="98">
        <f t="shared" si="1"/>
        <v>3.5271694696073927</v>
      </c>
      <c r="I19" s="138">
        <v>983616</v>
      </c>
      <c r="J19" s="97">
        <f t="shared" si="2"/>
        <v>20.024820927755467</v>
      </c>
      <c r="K19" s="138">
        <v>19404</v>
      </c>
      <c r="L19" s="98">
        <f t="shared" si="3"/>
        <v>0.39503386004514673</v>
      </c>
      <c r="M19" s="138">
        <v>1721107</v>
      </c>
      <c r="N19" s="100">
        <f t="shared" si="7"/>
        <v>35.038937423248932</v>
      </c>
      <c r="O19" s="138">
        <v>217061</v>
      </c>
      <c r="P19" s="108">
        <f t="shared" si="8"/>
        <v>4.4190086938393938</v>
      </c>
      <c r="Q19" s="188">
        <f t="shared" si="4"/>
        <v>4911984</v>
      </c>
      <c r="R19" s="187"/>
      <c r="S19" s="189">
        <f t="shared" si="5"/>
        <v>100</v>
      </c>
    </row>
    <row r="20" spans="2:19" ht="21.95" customHeight="1" x14ac:dyDescent="0.2">
      <c r="B20" s="333"/>
      <c r="C20" s="170" t="s">
        <v>14</v>
      </c>
      <c r="D20" s="48">
        <v>2463142</v>
      </c>
      <c r="E20" s="48">
        <v>1590511</v>
      </c>
      <c r="F20" s="94">
        <f t="shared" si="0"/>
        <v>64.572444463210005</v>
      </c>
      <c r="G20" s="136">
        <v>58587</v>
      </c>
      <c r="H20" s="94">
        <f>G20/D20*100</f>
        <v>2.3785474000280944</v>
      </c>
      <c r="I20" s="136">
        <v>507671</v>
      </c>
      <c r="J20" s="97">
        <f t="shared" si="2"/>
        <v>20.610707787045975</v>
      </c>
      <c r="K20" s="144">
        <v>14632</v>
      </c>
      <c r="L20" s="145">
        <f>K20/D20*100</f>
        <v>0.59403802135646266</v>
      </c>
      <c r="M20" s="136">
        <v>193188</v>
      </c>
      <c r="N20" s="101">
        <f t="shared" si="7"/>
        <v>7.8431531759029731</v>
      </c>
      <c r="O20" s="136">
        <v>98553</v>
      </c>
      <c r="P20" s="101">
        <f t="shared" si="8"/>
        <v>4.0011091524564968</v>
      </c>
      <c r="Q20" s="188">
        <f t="shared" si="4"/>
        <v>2463142</v>
      </c>
      <c r="R20" s="187"/>
      <c r="S20" s="189">
        <f t="shared" si="5"/>
        <v>100</v>
      </c>
    </row>
    <row r="21" spans="2:19" ht="21.95" customHeight="1" x14ac:dyDescent="0.2">
      <c r="B21" s="333"/>
      <c r="C21" s="172" t="s">
        <v>15</v>
      </c>
      <c r="D21" s="48">
        <v>1155157</v>
      </c>
      <c r="E21" s="48">
        <v>787913</v>
      </c>
      <c r="F21" s="94">
        <f t="shared" si="0"/>
        <v>68.208304152595716</v>
      </c>
      <c r="G21" s="136">
        <v>31156</v>
      </c>
      <c r="H21" s="94">
        <f t="shared" si="1"/>
        <v>2.6971225556352945</v>
      </c>
      <c r="I21" s="136">
        <v>246143</v>
      </c>
      <c r="J21" s="97">
        <f t="shared" si="2"/>
        <v>21.308185813703247</v>
      </c>
      <c r="K21" s="136">
        <v>17782</v>
      </c>
      <c r="L21" s="97">
        <f>K21/D21*100</f>
        <v>1.5393578535212096</v>
      </c>
      <c r="M21" s="136">
        <v>26028</v>
      </c>
      <c r="N21" s="101">
        <f t="shared" si="7"/>
        <v>2.2532002143431584</v>
      </c>
      <c r="O21" s="136">
        <v>46135</v>
      </c>
      <c r="P21" s="101">
        <f t="shared" si="8"/>
        <v>3.9938294102013843</v>
      </c>
      <c r="Q21" s="188">
        <f t="shared" si="4"/>
        <v>1155157</v>
      </c>
      <c r="R21" s="187"/>
      <c r="S21" s="189">
        <f t="shared" si="5"/>
        <v>100</v>
      </c>
    </row>
    <row r="22" spans="2:19" ht="21.95" customHeight="1" thickBot="1" x14ac:dyDescent="0.25">
      <c r="B22" s="333"/>
      <c r="C22" s="172" t="s">
        <v>13</v>
      </c>
      <c r="D22" s="47">
        <v>825813</v>
      </c>
      <c r="E22" s="47">
        <v>439299</v>
      </c>
      <c r="F22" s="96">
        <f t="shared" si="0"/>
        <v>53.195941454058001</v>
      </c>
      <c r="G22" s="135">
        <v>18988</v>
      </c>
      <c r="H22" s="93">
        <f t="shared" si="1"/>
        <v>2.2993098921910891</v>
      </c>
      <c r="I22" s="135">
        <v>208986</v>
      </c>
      <c r="J22" s="93">
        <f t="shared" si="2"/>
        <v>25.306697763295077</v>
      </c>
      <c r="K22" s="135">
        <v>32759</v>
      </c>
      <c r="L22" s="93">
        <f>K22/D22*100</f>
        <v>3.9668787001415575</v>
      </c>
      <c r="M22" s="135">
        <v>107547</v>
      </c>
      <c r="N22" s="100">
        <f t="shared" si="7"/>
        <v>13.023166261611285</v>
      </c>
      <c r="O22" s="135">
        <v>18234</v>
      </c>
      <c r="P22" s="165">
        <f t="shared" si="8"/>
        <v>2.208005928702987</v>
      </c>
      <c r="Q22" s="188">
        <f t="shared" si="4"/>
        <v>825813</v>
      </c>
      <c r="R22" s="187"/>
      <c r="S22" s="189">
        <f t="shared" si="5"/>
        <v>100</v>
      </c>
    </row>
    <row r="23" spans="2:19" ht="21.95" customHeight="1" thickTop="1" thickBot="1" x14ac:dyDescent="0.25">
      <c r="B23" s="339" t="s">
        <v>67</v>
      </c>
      <c r="C23" s="339"/>
      <c r="D23" s="149">
        <f>D8+D10+D11+D12+D13+D14+D15+D17+D18+D19+D20+D21+D22</f>
        <v>38635804</v>
      </c>
      <c r="E23" s="149">
        <f>E8+E10+E11+E12+E13+E14+E15+E17+E18+E19+E20+E21+E22</f>
        <v>17952433</v>
      </c>
      <c r="F23" s="209">
        <f t="shared" si="0"/>
        <v>46.465793749238401</v>
      </c>
      <c r="G23" s="149">
        <f>G8+G10+G11+G12+G13+G14+G15+G17+G18+G19+G20+G21+G22</f>
        <v>1936788</v>
      </c>
      <c r="H23" s="209">
        <f t="shared" si="1"/>
        <v>5.0129356697223129</v>
      </c>
      <c r="I23" s="149">
        <f>I8+I10+I11+I12+I13+I14+I15+I17+I18+I19+I20+I21+I22</f>
        <v>12093705</v>
      </c>
      <c r="J23" s="209">
        <f t="shared" si="2"/>
        <v>31.301807515122505</v>
      </c>
      <c r="K23" s="149">
        <f>K8+K10+K11+K12+K13+K14+K15+K17+K18+K19+K20+K21+K22</f>
        <v>645284</v>
      </c>
      <c r="L23" s="209">
        <f>K23/D23*100</f>
        <v>1.6701710154653442</v>
      </c>
      <c r="M23" s="149">
        <f>M8+M10+M11+M12+M13+M14+M15+M17+M18+M19+M20+M21+M22</f>
        <v>4123331</v>
      </c>
      <c r="N23" s="209">
        <f t="shared" si="7"/>
        <v>10.672305408734344</v>
      </c>
      <c r="O23" s="149">
        <f>O8+O10+O11+O12+O13+O14+O15+O17+O18+O19+O20+O21+O22</f>
        <v>1884263</v>
      </c>
      <c r="P23" s="209">
        <f>O23/D23*100</f>
        <v>4.8769866417170977</v>
      </c>
      <c r="Q23" s="200">
        <f t="shared" si="4"/>
        <v>38635804</v>
      </c>
      <c r="R23" s="187"/>
      <c r="S23" s="189">
        <f t="shared" si="5"/>
        <v>100</v>
      </c>
    </row>
    <row r="24" spans="2:19" ht="7.5" customHeight="1" thickTop="1" x14ac:dyDescent="0.2">
      <c r="B24" s="340" t="s">
        <v>38</v>
      </c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/>
      <c r="P24"/>
    </row>
    <row r="25" spans="2:19" ht="12.75" customHeight="1" x14ac:dyDescent="0.2">
      <c r="B25" s="303" t="s">
        <v>86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/>
      <c r="P25"/>
    </row>
    <row r="26" spans="2:19" ht="7.5" customHeight="1" x14ac:dyDescent="0.2"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/>
      <c r="P26"/>
    </row>
    <row r="27" spans="2:19" ht="15" customHeight="1" x14ac:dyDescent="0.2">
      <c r="B27" s="299" t="s">
        <v>103</v>
      </c>
      <c r="C27" s="299"/>
      <c r="D27" s="299"/>
      <c r="E27" s="299"/>
      <c r="F27" s="299"/>
      <c r="G27" s="299"/>
      <c r="H27" s="299"/>
      <c r="I27" s="295"/>
      <c r="J27" s="295"/>
      <c r="K27" s="295"/>
      <c r="L27" s="295"/>
      <c r="M27" s="295"/>
      <c r="N27" s="295"/>
      <c r="O27" s="13"/>
      <c r="P27" s="13"/>
    </row>
    <row r="28" spans="2:19" ht="9" customHeight="1" x14ac:dyDescent="0.2"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/>
      <c r="P28"/>
    </row>
    <row r="29" spans="2:19" s="11" customFormat="1" ht="18.75" customHeight="1" x14ac:dyDescent="0.2">
      <c r="B29" s="298" t="s">
        <v>73</v>
      </c>
      <c r="C29" s="298"/>
      <c r="D29" s="298"/>
      <c r="E29" s="350">
        <v>55</v>
      </c>
      <c r="F29" s="350"/>
      <c r="G29" s="350"/>
      <c r="H29" s="350"/>
      <c r="I29" s="350"/>
      <c r="J29" s="350"/>
      <c r="K29" s="350"/>
      <c r="L29" s="350"/>
      <c r="M29" s="350"/>
      <c r="N29" s="350"/>
      <c r="O29" s="174"/>
      <c r="P29" s="174"/>
    </row>
  </sheetData>
  <mergeCells count="18">
    <mergeCell ref="B1:P1"/>
    <mergeCell ref="E3:P3"/>
    <mergeCell ref="E29:N29"/>
    <mergeCell ref="B29:D29"/>
    <mergeCell ref="B3:B4"/>
    <mergeCell ref="B12:B15"/>
    <mergeCell ref="B25:N25"/>
    <mergeCell ref="B16:B18"/>
    <mergeCell ref="B9:B11"/>
    <mergeCell ref="B27:H27"/>
    <mergeCell ref="B24:N24"/>
    <mergeCell ref="B28:H28"/>
    <mergeCell ref="I28:N28"/>
    <mergeCell ref="D3:D4"/>
    <mergeCell ref="B19:B22"/>
    <mergeCell ref="B23:C23"/>
    <mergeCell ref="C3:C4"/>
    <mergeCell ref="B5:B8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  <ignoredErrors>
    <ignoredError sqref="F23 H23 N23 L23 J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7DB"/>
  </sheetPr>
  <dimension ref="A1:N26"/>
  <sheetViews>
    <sheetView rightToLeft="1" view="pageBreakPreview" topLeftCell="A10" workbookViewId="0">
      <selection activeCell="A21" sqref="A21:D21"/>
    </sheetView>
  </sheetViews>
  <sheetFormatPr defaultRowHeight="12.75" x14ac:dyDescent="0.2"/>
  <cols>
    <col min="1" max="1" width="12.28515625" customWidth="1"/>
    <col min="2" max="2" width="15.7109375" customWidth="1"/>
    <col min="3" max="3" width="20.42578125" customWidth="1"/>
    <col min="4" max="4" width="15" customWidth="1"/>
    <col min="5" max="5" width="23.28515625" customWidth="1"/>
    <col min="6" max="6" width="18.42578125" customWidth="1"/>
    <col min="7" max="7" width="2.140625" customWidth="1"/>
    <col min="10" max="11" width="12" customWidth="1"/>
  </cols>
  <sheetData>
    <row r="1" spans="1:11" ht="23.25" customHeight="1" thickTop="1" x14ac:dyDescent="0.2">
      <c r="A1" s="296" t="s">
        <v>105</v>
      </c>
      <c r="B1" s="296"/>
      <c r="C1" s="296"/>
      <c r="D1" s="296"/>
      <c r="E1" s="296"/>
      <c r="F1" s="296"/>
      <c r="G1" s="9"/>
      <c r="H1" s="353" t="s">
        <v>18</v>
      </c>
      <c r="I1" s="353" t="s">
        <v>2</v>
      </c>
      <c r="J1" s="353" t="s">
        <v>76</v>
      </c>
    </row>
    <row r="2" spans="1:11" ht="18" customHeight="1" thickBot="1" x14ac:dyDescent="0.25">
      <c r="A2" s="129" t="s">
        <v>110</v>
      </c>
      <c r="B2" s="129"/>
      <c r="C2" s="129"/>
      <c r="D2" s="129"/>
      <c r="E2" s="129"/>
      <c r="F2" s="129"/>
      <c r="G2" s="9"/>
      <c r="H2" s="354"/>
      <c r="I2" s="354"/>
      <c r="J2" s="354"/>
    </row>
    <row r="3" spans="1:11" ht="46.5" customHeight="1" thickTop="1" x14ac:dyDescent="0.2">
      <c r="A3" s="148" t="s">
        <v>18</v>
      </c>
      <c r="B3" s="148" t="s">
        <v>16</v>
      </c>
      <c r="C3" s="210" t="s">
        <v>104</v>
      </c>
      <c r="D3" s="210" t="s">
        <v>107</v>
      </c>
      <c r="E3" s="148" t="s">
        <v>77</v>
      </c>
      <c r="F3" s="210" t="s">
        <v>108</v>
      </c>
      <c r="G3" s="9"/>
      <c r="H3" s="21" t="s">
        <v>19</v>
      </c>
      <c r="I3" s="355" t="s">
        <v>17</v>
      </c>
      <c r="J3" s="47">
        <v>4229661</v>
      </c>
    </row>
    <row r="4" spans="1:11" ht="24.95" customHeight="1" x14ac:dyDescent="0.2">
      <c r="A4" s="26" t="s">
        <v>17</v>
      </c>
      <c r="B4" s="27" t="s">
        <v>17</v>
      </c>
      <c r="C4" s="50">
        <v>13021835</v>
      </c>
      <c r="D4" s="103">
        <v>8095645</v>
      </c>
      <c r="E4" s="36">
        <f>C4/D4</f>
        <v>1.6084987669296269</v>
      </c>
      <c r="F4" s="37">
        <f>E4/8760</f>
        <v>1.8361858069972911E-4</v>
      </c>
      <c r="G4" s="9"/>
      <c r="H4" s="22" t="s">
        <v>20</v>
      </c>
      <c r="I4" s="355"/>
      <c r="J4" s="48">
        <v>6398090</v>
      </c>
    </row>
    <row r="5" spans="1:11" ht="24.95" customHeight="1" thickBot="1" x14ac:dyDescent="0.25">
      <c r="A5" s="360" t="s">
        <v>22</v>
      </c>
      <c r="B5" s="28" t="s">
        <v>4</v>
      </c>
      <c r="C5" s="221">
        <v>1938058</v>
      </c>
      <c r="D5" s="134">
        <v>1588463</v>
      </c>
      <c r="E5" s="39">
        <f t="shared" ref="E5:E6" si="0">+C5/D5</f>
        <v>1.2200838168720329</v>
      </c>
      <c r="F5" s="43">
        <f>E5/8760</f>
        <v>1.3927897452877089E-4</v>
      </c>
      <c r="G5" s="9"/>
      <c r="H5" s="23" t="s">
        <v>21</v>
      </c>
      <c r="I5" s="356"/>
      <c r="J5" s="212">
        <v>2394084</v>
      </c>
    </row>
    <row r="6" spans="1:11" ht="24.95" customHeight="1" thickBot="1" x14ac:dyDescent="0.25">
      <c r="A6" s="361"/>
      <c r="B6" s="29" t="s">
        <v>5</v>
      </c>
      <c r="C6" s="51">
        <v>613100</v>
      </c>
      <c r="D6" s="106">
        <v>1579662</v>
      </c>
      <c r="E6" s="40">
        <f t="shared" si="0"/>
        <v>0.38812100310066333</v>
      </c>
      <c r="F6" s="164">
        <f>E6/8760</f>
        <v>4.4306050582267506E-5</v>
      </c>
      <c r="G6" s="9"/>
      <c r="H6" s="213"/>
      <c r="I6" s="24"/>
      <c r="J6" s="216">
        <f>SUM(J3:J5)</f>
        <v>13021835</v>
      </c>
    </row>
    <row r="7" spans="1:11" ht="24.95" customHeight="1" x14ac:dyDescent="0.2">
      <c r="A7" s="359" t="s">
        <v>23</v>
      </c>
      <c r="B7" s="30" t="s">
        <v>8</v>
      </c>
      <c r="C7" s="50">
        <v>3216709</v>
      </c>
      <c r="D7" s="104">
        <v>2045771</v>
      </c>
      <c r="E7" s="42">
        <f>C7/D7</f>
        <v>1.5723700257751234</v>
      </c>
      <c r="F7" s="141">
        <f t="shared" ref="F7:F16" si="1">E7/8760</f>
        <v>1.7949429517980861E-4</v>
      </c>
      <c r="G7" s="9"/>
      <c r="H7" s="214"/>
      <c r="I7" s="22"/>
      <c r="J7" s="215"/>
    </row>
    <row r="8" spans="1:11" ht="24.95" customHeight="1" x14ac:dyDescent="0.2">
      <c r="A8" s="360"/>
      <c r="B8" s="28" t="s">
        <v>7</v>
      </c>
      <c r="C8" s="48">
        <v>2214928</v>
      </c>
      <c r="D8" s="105">
        <v>1210568</v>
      </c>
      <c r="E8" s="39">
        <f>C8/D8</f>
        <v>1.8296601264860792</v>
      </c>
      <c r="F8" s="43">
        <f t="shared" si="1"/>
        <v>2.0886531124270311E-4</v>
      </c>
      <c r="G8" s="9"/>
    </row>
    <row r="9" spans="1:11" ht="24.95" customHeight="1" x14ac:dyDescent="0.2">
      <c r="A9" s="360"/>
      <c r="B9" s="28" t="s">
        <v>6</v>
      </c>
      <c r="C9" s="48">
        <v>2953702</v>
      </c>
      <c r="D9" s="105">
        <v>1462706</v>
      </c>
      <c r="E9" s="39">
        <f t="shared" ref="E9:E10" si="2">C9/D9</f>
        <v>2.0193408654917668</v>
      </c>
      <c r="F9" s="43">
        <f t="shared" si="1"/>
        <v>2.3051836364061266E-4</v>
      </c>
      <c r="G9" s="9"/>
      <c r="K9" s="211"/>
    </row>
    <row r="10" spans="1:11" ht="24.95" customHeight="1" x14ac:dyDescent="0.2">
      <c r="A10" s="361"/>
      <c r="B10" s="29" t="s">
        <v>9</v>
      </c>
      <c r="C10" s="47">
        <v>1646324</v>
      </c>
      <c r="D10" s="107">
        <v>1280622</v>
      </c>
      <c r="E10" s="44">
        <f t="shared" si="2"/>
        <v>1.2855659203105991</v>
      </c>
      <c r="F10" s="164">
        <f t="shared" si="1"/>
        <v>1.4675410049207752E-4</v>
      </c>
      <c r="G10" s="9"/>
      <c r="K10" s="211"/>
    </row>
    <row r="11" spans="1:11" ht="24.95" customHeight="1" x14ac:dyDescent="0.2">
      <c r="A11" s="360" t="s">
        <v>24</v>
      </c>
      <c r="B11" s="28" t="s">
        <v>10</v>
      </c>
      <c r="C11" s="221">
        <v>1610861</v>
      </c>
      <c r="D11" s="104">
        <v>1622106</v>
      </c>
      <c r="E11" s="38">
        <f>C11/D11</f>
        <v>0.99306765402507602</v>
      </c>
      <c r="F11" s="141">
        <f t="shared" si="1"/>
        <v>1.1336388744578493E-4</v>
      </c>
      <c r="G11" s="9"/>
      <c r="K11" s="128"/>
    </row>
    <row r="12" spans="1:11" ht="24.95" customHeight="1" x14ac:dyDescent="0.2">
      <c r="A12" s="361"/>
      <c r="B12" s="29" t="s">
        <v>11</v>
      </c>
      <c r="C12" s="51">
        <v>2064191</v>
      </c>
      <c r="D12" s="107">
        <v>1367993</v>
      </c>
      <c r="E12" s="44">
        <f t="shared" ref="E12:E15" si="3">C12/D12</f>
        <v>1.5089192707857424</v>
      </c>
      <c r="F12" s="41">
        <f t="shared" si="1"/>
        <v>1.7225105830887471E-4</v>
      </c>
      <c r="G12" s="9"/>
      <c r="K12" s="128"/>
    </row>
    <row r="13" spans="1:11" ht="24.95" customHeight="1" x14ac:dyDescent="0.2">
      <c r="A13" s="359" t="s">
        <v>25</v>
      </c>
      <c r="B13" s="30" t="s">
        <v>12</v>
      </c>
      <c r="C13" s="50">
        <v>4911984</v>
      </c>
      <c r="D13" s="104">
        <v>2894591</v>
      </c>
      <c r="E13" s="38">
        <f t="shared" si="3"/>
        <v>1.696952695562171</v>
      </c>
      <c r="F13" s="142">
        <f>E13/8760</f>
        <v>1.9371606113723414E-4</v>
      </c>
      <c r="G13" s="9"/>
      <c r="K13" s="128"/>
    </row>
    <row r="14" spans="1:11" ht="24.95" customHeight="1" x14ac:dyDescent="0.2">
      <c r="A14" s="360"/>
      <c r="B14" s="28" t="s">
        <v>14</v>
      </c>
      <c r="C14" s="48">
        <v>2463142</v>
      </c>
      <c r="D14" s="105">
        <v>2080188</v>
      </c>
      <c r="E14" s="39">
        <f t="shared" si="3"/>
        <v>1.1840958605664489</v>
      </c>
      <c r="F14" s="43">
        <f t="shared" si="1"/>
        <v>1.3517076033863572E-4</v>
      </c>
      <c r="G14" s="9"/>
      <c r="K14" s="128"/>
    </row>
    <row r="15" spans="1:11" ht="24.95" customHeight="1" x14ac:dyDescent="0.2">
      <c r="A15" s="360"/>
      <c r="B15" s="28" t="s">
        <v>15</v>
      </c>
      <c r="C15" s="48">
        <v>1155157</v>
      </c>
      <c r="D15" s="105">
        <v>1106212</v>
      </c>
      <c r="E15" s="39">
        <f t="shared" si="3"/>
        <v>1.0442455876450445</v>
      </c>
      <c r="F15" s="43">
        <f t="shared" si="1"/>
        <v>1.1920611731107814E-4</v>
      </c>
      <c r="G15" s="9"/>
      <c r="H15" s="214"/>
      <c r="I15" s="25"/>
      <c r="J15" s="272"/>
      <c r="K15" s="128"/>
    </row>
    <row r="16" spans="1:11" ht="24.95" customHeight="1" thickBot="1" x14ac:dyDescent="0.25">
      <c r="A16" s="360"/>
      <c r="B16" s="31" t="s">
        <v>13</v>
      </c>
      <c r="C16" s="47">
        <v>825813</v>
      </c>
      <c r="D16" s="107">
        <v>806368</v>
      </c>
      <c r="E16" s="44">
        <f>C16/D16</f>
        <v>1.0241143001706416</v>
      </c>
      <c r="F16" s="164">
        <f t="shared" si="1"/>
        <v>1.1690802513363489E-4</v>
      </c>
      <c r="G16" s="9"/>
      <c r="H16" s="128"/>
      <c r="I16" s="47"/>
      <c r="J16" s="128"/>
      <c r="K16" s="128"/>
    </row>
    <row r="17" spans="1:14" s="152" customFormat="1" ht="24.95" customHeight="1" thickTop="1" thickBot="1" x14ac:dyDescent="0.25">
      <c r="A17" s="150" t="s">
        <v>67</v>
      </c>
      <c r="B17" s="150"/>
      <c r="C17" s="149">
        <f>SUM(C4:C16)</f>
        <v>38635804</v>
      </c>
      <c r="D17" s="219">
        <f>SUM(D4:D16)</f>
        <v>27140895</v>
      </c>
      <c r="E17" s="220">
        <f>C17/D17</f>
        <v>1.4235272639314216</v>
      </c>
      <c r="F17" s="271">
        <f>E17/8760</f>
        <v>1.6250311232093853E-4</v>
      </c>
      <c r="H17" s="128"/>
      <c r="I17" s="128"/>
      <c r="J17" s="128"/>
      <c r="K17" s="128"/>
      <c r="L17"/>
      <c r="M17"/>
      <c r="N17"/>
    </row>
    <row r="18" spans="1:14" s="128" customFormat="1" ht="4.5" customHeight="1" thickTop="1" x14ac:dyDescent="0.2">
      <c r="A18" s="124"/>
      <c r="B18" s="124"/>
      <c r="C18" s="125"/>
      <c r="D18" s="126"/>
      <c r="E18" s="357"/>
      <c r="F18" s="357"/>
      <c r="G18" s="127"/>
      <c r="L18"/>
      <c r="N18"/>
    </row>
    <row r="19" spans="1:14" s="128" customFormat="1" ht="17.25" customHeight="1" x14ac:dyDescent="0.2">
      <c r="A19" s="351" t="s">
        <v>86</v>
      </c>
      <c r="B19" s="351"/>
      <c r="C19" s="351"/>
      <c r="D19" s="281"/>
      <c r="E19" s="282"/>
      <c r="F19" s="282"/>
      <c r="G19" s="283"/>
      <c r="L19"/>
      <c r="N19"/>
    </row>
    <row r="20" spans="1:14" ht="16.5" customHeight="1" x14ac:dyDescent="0.2">
      <c r="A20" s="358" t="s">
        <v>134</v>
      </c>
      <c r="B20" s="358"/>
      <c r="C20" s="358"/>
      <c r="D20" s="284"/>
      <c r="E20" s="299"/>
      <c r="F20" s="299"/>
      <c r="G20" s="285"/>
      <c r="H20" s="128"/>
      <c r="I20" s="128"/>
      <c r="J20" s="128"/>
      <c r="K20" s="128"/>
    </row>
    <row r="21" spans="1:14" ht="16.5" customHeight="1" x14ac:dyDescent="0.2">
      <c r="A21" s="358" t="s">
        <v>135</v>
      </c>
      <c r="B21" s="358"/>
      <c r="C21" s="358"/>
      <c r="D21" s="358"/>
      <c r="E21" s="282"/>
      <c r="F21" s="282"/>
      <c r="G21" s="285"/>
      <c r="H21" s="128"/>
      <c r="I21" s="128"/>
      <c r="J21" s="128"/>
      <c r="K21" s="128"/>
    </row>
    <row r="22" spans="1:14" ht="15.75" customHeight="1" x14ac:dyDescent="0.2">
      <c r="A22" s="299" t="s">
        <v>146</v>
      </c>
      <c r="B22" s="299"/>
      <c r="C22" s="299"/>
      <c r="D22" s="299"/>
      <c r="E22" s="299"/>
      <c r="F22" s="299"/>
      <c r="G22" s="299"/>
      <c r="H22" s="128"/>
      <c r="I22" s="128"/>
      <c r="J22" s="128"/>
      <c r="K22" s="128"/>
    </row>
    <row r="23" spans="1:14" ht="6" customHeight="1" x14ac:dyDescent="0.2">
      <c r="A23" s="282"/>
      <c r="B23" s="282"/>
      <c r="C23" s="282"/>
      <c r="D23" s="282"/>
      <c r="E23" s="286"/>
      <c r="F23" s="286"/>
      <c r="G23" s="285"/>
      <c r="H23" s="152"/>
      <c r="I23" s="152"/>
      <c r="J23" s="152"/>
      <c r="K23" s="152"/>
    </row>
    <row r="24" spans="1:14" ht="15" customHeight="1" x14ac:dyDescent="0.2">
      <c r="A24" s="299" t="s">
        <v>103</v>
      </c>
      <c r="B24" s="299"/>
      <c r="C24" s="299"/>
      <c r="D24" s="299"/>
      <c r="E24" s="299"/>
      <c r="F24" s="299"/>
      <c r="G24" s="299"/>
      <c r="H24" s="128"/>
      <c r="I24" s="47"/>
      <c r="J24" s="128"/>
      <c r="K24" s="128"/>
      <c r="L24" s="128"/>
    </row>
    <row r="25" spans="1:14" ht="6.75" customHeight="1" x14ac:dyDescent="0.2">
      <c r="A25" s="287"/>
      <c r="B25" s="287"/>
      <c r="C25" s="287"/>
      <c r="D25" s="287"/>
      <c r="E25" s="287"/>
      <c r="F25" s="287"/>
      <c r="G25" s="285"/>
      <c r="H25" s="128"/>
      <c r="I25" s="47"/>
      <c r="J25" s="128"/>
      <c r="K25" s="128"/>
      <c r="L25" s="128"/>
    </row>
    <row r="26" spans="1:14" ht="17.25" customHeight="1" x14ac:dyDescent="0.2">
      <c r="A26" s="352" t="s">
        <v>73</v>
      </c>
      <c r="B26" s="352"/>
      <c r="C26" s="352"/>
      <c r="D26" s="288"/>
      <c r="E26" s="288">
        <v>56</v>
      </c>
      <c r="F26" s="132"/>
    </row>
  </sheetData>
  <mergeCells count="17">
    <mergeCell ref="A20:C20"/>
    <mergeCell ref="A19:C19"/>
    <mergeCell ref="A26:C26"/>
    <mergeCell ref="A24:G24"/>
    <mergeCell ref="J1:J2"/>
    <mergeCell ref="I3:I5"/>
    <mergeCell ref="H1:H2"/>
    <mergeCell ref="I1:I2"/>
    <mergeCell ref="A22:G22"/>
    <mergeCell ref="E18:F18"/>
    <mergeCell ref="A21:D21"/>
    <mergeCell ref="A1:F1"/>
    <mergeCell ref="E20:F20"/>
    <mergeCell ref="A13:A16"/>
    <mergeCell ref="A11:A12"/>
    <mergeCell ref="A5:A6"/>
    <mergeCell ref="A7:A10"/>
  </mergeCells>
  <phoneticPr fontId="3" type="noConversion"/>
  <printOptions horizontalCentered="1"/>
  <pageMargins left="0.74803149606299213" right="0.74803149606299213" top="0.59055118110236227" bottom="0.19685039370078741" header="0.51181102362204722" footer="0.51181102362204722"/>
  <pageSetup paperSize="9" orientation="landscape" r:id="rId1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29"/>
  <sheetViews>
    <sheetView rightToLeft="1" view="pageBreakPreview" topLeftCell="A4" workbookViewId="0">
      <selection activeCell="N21" sqref="N21"/>
    </sheetView>
  </sheetViews>
  <sheetFormatPr defaultRowHeight="12.75" x14ac:dyDescent="0.2"/>
  <cols>
    <col min="1" max="1" width="1.42578125" customWidth="1"/>
    <col min="2" max="2" width="13.85546875" style="10" customWidth="1"/>
    <col min="3" max="3" width="14.140625" style="10" customWidth="1"/>
    <col min="4" max="4" width="14" style="10" customWidth="1"/>
    <col min="5" max="5" width="15" style="10" customWidth="1"/>
    <col min="6" max="6" width="15.42578125" style="10" customWidth="1"/>
    <col min="7" max="7" width="16" style="10" customWidth="1"/>
    <col min="8" max="9" width="11.7109375" customWidth="1"/>
  </cols>
  <sheetData>
    <row r="1" spans="2:9" ht="15.75" customHeight="1" x14ac:dyDescent="0.2">
      <c r="B1" s="320" t="s">
        <v>37</v>
      </c>
      <c r="C1" s="320"/>
      <c r="D1" s="320"/>
      <c r="E1" s="320"/>
      <c r="F1" s="320"/>
      <c r="G1" s="320"/>
      <c r="H1" s="320"/>
      <c r="I1" s="320"/>
    </row>
    <row r="2" spans="2:9" ht="24" customHeight="1" thickBot="1" x14ac:dyDescent="0.25">
      <c r="B2" s="320" t="s">
        <v>49</v>
      </c>
      <c r="C2" s="320"/>
      <c r="D2" s="320"/>
      <c r="E2" s="320"/>
      <c r="F2" s="320"/>
      <c r="G2" s="320"/>
      <c r="H2" s="320"/>
      <c r="I2" s="320"/>
    </row>
    <row r="3" spans="2:9" ht="27" customHeight="1" thickTop="1" x14ac:dyDescent="0.2">
      <c r="B3" s="71" t="s">
        <v>2</v>
      </c>
      <c r="C3" s="72" t="s">
        <v>57</v>
      </c>
      <c r="D3" s="72" t="s">
        <v>41</v>
      </c>
      <c r="E3" s="72" t="s">
        <v>44</v>
      </c>
      <c r="F3" s="72" t="s">
        <v>58</v>
      </c>
      <c r="G3" s="72" t="s">
        <v>42</v>
      </c>
      <c r="H3" s="72"/>
      <c r="I3" s="72"/>
    </row>
    <row r="4" spans="2:9" ht="20.100000000000001" customHeight="1" x14ac:dyDescent="0.2">
      <c r="B4" s="62" t="s">
        <v>50</v>
      </c>
      <c r="C4" s="47">
        <v>0</v>
      </c>
      <c r="D4" s="34"/>
      <c r="E4" s="47"/>
      <c r="F4" s="34">
        <v>0</v>
      </c>
      <c r="G4" s="32">
        <v>1</v>
      </c>
      <c r="H4" s="52"/>
      <c r="I4" s="32"/>
    </row>
    <row r="5" spans="2:9" ht="20.100000000000001" customHeight="1" x14ac:dyDescent="0.2">
      <c r="B5" s="64" t="s">
        <v>4</v>
      </c>
      <c r="C5" s="48">
        <v>0</v>
      </c>
      <c r="D5" s="35"/>
      <c r="E5" s="48"/>
      <c r="F5" s="35">
        <v>0</v>
      </c>
      <c r="G5" s="35">
        <v>0</v>
      </c>
      <c r="H5" s="46"/>
      <c r="I5" s="33"/>
    </row>
    <row r="6" spans="2:9" ht="20.100000000000001" customHeight="1" x14ac:dyDescent="0.2">
      <c r="B6" s="64" t="s">
        <v>10</v>
      </c>
      <c r="C6" s="48">
        <v>0</v>
      </c>
      <c r="D6" s="35"/>
      <c r="E6" s="48"/>
      <c r="F6" s="35">
        <v>0</v>
      </c>
      <c r="G6" s="33">
        <v>1</v>
      </c>
      <c r="H6" s="46"/>
      <c r="I6" s="33"/>
    </row>
    <row r="7" spans="2:9" ht="20.100000000000001" customHeight="1" x14ac:dyDescent="0.2">
      <c r="B7" s="64" t="s">
        <v>51</v>
      </c>
      <c r="C7" s="48">
        <v>0</v>
      </c>
      <c r="D7" s="35"/>
      <c r="E7" s="48"/>
      <c r="F7" s="89">
        <v>1</v>
      </c>
      <c r="G7" s="33">
        <v>1</v>
      </c>
      <c r="H7" s="46"/>
      <c r="I7" s="33"/>
    </row>
    <row r="8" spans="2:9" ht="20.100000000000001" customHeight="1" x14ac:dyDescent="0.2">
      <c r="B8" s="64" t="s">
        <v>17</v>
      </c>
      <c r="C8" s="48">
        <v>2</v>
      </c>
      <c r="D8" s="35"/>
      <c r="E8" s="48"/>
      <c r="F8" s="89">
        <v>1</v>
      </c>
      <c r="G8" s="33">
        <v>0</v>
      </c>
      <c r="H8" s="46"/>
      <c r="I8" s="33"/>
    </row>
    <row r="9" spans="2:9" ht="20.100000000000001" customHeight="1" x14ac:dyDescent="0.2">
      <c r="B9" s="64" t="s">
        <v>8</v>
      </c>
      <c r="C9" s="48">
        <v>1</v>
      </c>
      <c r="D9" s="35"/>
      <c r="E9" s="48"/>
      <c r="F9" s="89">
        <v>0</v>
      </c>
      <c r="G9" s="33">
        <v>0</v>
      </c>
      <c r="H9" s="46"/>
      <c r="I9" s="33"/>
    </row>
    <row r="10" spans="2:9" ht="20.100000000000001" customHeight="1" x14ac:dyDescent="0.2">
      <c r="B10" s="64" t="s">
        <v>7</v>
      </c>
      <c r="C10" s="48">
        <v>0</v>
      </c>
      <c r="D10" s="35"/>
      <c r="E10" s="48"/>
      <c r="F10" s="89">
        <v>1</v>
      </c>
      <c r="G10" s="33">
        <v>1</v>
      </c>
      <c r="H10" s="46"/>
      <c r="I10" s="33"/>
    </row>
    <row r="11" spans="2:9" ht="20.100000000000001" customHeight="1" x14ac:dyDescent="0.2">
      <c r="B11" s="64" t="s">
        <v>11</v>
      </c>
      <c r="C11" s="48">
        <v>0</v>
      </c>
      <c r="D11" s="35"/>
      <c r="E11" s="48"/>
      <c r="F11" s="89">
        <v>0</v>
      </c>
      <c r="G11" s="33">
        <v>0</v>
      </c>
      <c r="H11" s="46"/>
      <c r="I11" s="33"/>
    </row>
    <row r="12" spans="2:9" ht="20.100000000000001" customHeight="1" x14ac:dyDescent="0.2">
      <c r="B12" s="64" t="s">
        <v>5</v>
      </c>
      <c r="C12" s="48">
        <v>1</v>
      </c>
      <c r="D12" s="35">
        <v>1</v>
      </c>
      <c r="E12" s="48"/>
      <c r="F12" s="89">
        <v>1</v>
      </c>
      <c r="G12" s="33">
        <v>1</v>
      </c>
      <c r="H12" s="46"/>
      <c r="I12" s="33"/>
    </row>
    <row r="13" spans="2:9" ht="20.100000000000001" customHeight="1" x14ac:dyDescent="0.2">
      <c r="B13" s="64" t="s">
        <v>6</v>
      </c>
      <c r="C13" s="48">
        <v>0</v>
      </c>
      <c r="D13" s="35"/>
      <c r="E13" s="48"/>
      <c r="F13" s="89">
        <v>0</v>
      </c>
      <c r="G13" s="33">
        <v>1</v>
      </c>
      <c r="H13" s="46"/>
      <c r="I13" s="33"/>
    </row>
    <row r="14" spans="2:9" ht="20.100000000000001" customHeight="1" x14ac:dyDescent="0.2">
      <c r="B14" s="64" t="s">
        <v>9</v>
      </c>
      <c r="C14" s="48">
        <v>0</v>
      </c>
      <c r="D14" s="35"/>
      <c r="E14" s="48"/>
      <c r="F14" s="89">
        <v>2</v>
      </c>
      <c r="G14" s="33"/>
      <c r="H14" s="46"/>
      <c r="I14" s="33"/>
    </row>
    <row r="15" spans="2:9" ht="20.100000000000001" customHeight="1" x14ac:dyDescent="0.2">
      <c r="B15" s="64" t="s">
        <v>13</v>
      </c>
      <c r="C15" s="47">
        <v>0</v>
      </c>
      <c r="D15" s="34"/>
      <c r="E15" s="47"/>
      <c r="F15" s="90">
        <v>1</v>
      </c>
      <c r="G15" s="32"/>
      <c r="H15" s="75"/>
      <c r="I15" s="32"/>
    </row>
    <row r="16" spans="2:9" ht="20.100000000000001" customHeight="1" x14ac:dyDescent="0.2">
      <c r="B16" s="64" t="s">
        <v>52</v>
      </c>
      <c r="C16" s="48">
        <v>1</v>
      </c>
      <c r="D16" s="35"/>
      <c r="E16" s="48"/>
      <c r="F16" s="90">
        <v>0</v>
      </c>
      <c r="G16" s="33"/>
      <c r="H16" s="46"/>
      <c r="I16" s="33"/>
    </row>
    <row r="17" spans="2:9" ht="20.100000000000001" customHeight="1" x14ac:dyDescent="0.2">
      <c r="B17" s="64" t="s">
        <v>15</v>
      </c>
      <c r="C17" s="48">
        <v>0</v>
      </c>
      <c r="D17" s="35"/>
      <c r="E17" s="48"/>
      <c r="F17" s="90">
        <v>1</v>
      </c>
      <c r="G17" s="33"/>
      <c r="H17" s="46"/>
      <c r="I17" s="33"/>
    </row>
    <row r="18" spans="2:9" ht="20.100000000000001" customHeight="1" thickBot="1" x14ac:dyDescent="0.25">
      <c r="B18" s="63" t="s">
        <v>12</v>
      </c>
      <c r="C18" s="47">
        <v>2</v>
      </c>
      <c r="D18" s="34"/>
      <c r="E18" s="47"/>
      <c r="F18" s="34">
        <v>0</v>
      </c>
      <c r="G18" s="32"/>
      <c r="H18" s="75"/>
      <c r="I18" s="32"/>
    </row>
    <row r="19" spans="2:9" ht="20.100000000000001" customHeight="1" thickTop="1" thickBot="1" x14ac:dyDescent="0.25">
      <c r="B19" s="65" t="s">
        <v>32</v>
      </c>
      <c r="C19" s="76">
        <f>SUM(C4:C18)</f>
        <v>7</v>
      </c>
      <c r="D19" s="77"/>
      <c r="E19" s="78"/>
      <c r="F19" s="77">
        <f>SUM(F4:F18)</f>
        <v>8</v>
      </c>
      <c r="G19" s="79">
        <f>SUM(G4:G18)</f>
        <v>6</v>
      </c>
      <c r="H19" s="80"/>
      <c r="I19" s="79"/>
    </row>
    <row r="20" spans="2:9" ht="20.100000000000001" customHeight="1" thickTop="1" thickBot="1" x14ac:dyDescent="0.25">
      <c r="B20" s="69" t="s">
        <v>53</v>
      </c>
      <c r="C20" s="69"/>
      <c r="D20" s="69"/>
      <c r="E20" s="69"/>
      <c r="F20" s="69"/>
      <c r="G20" s="69"/>
      <c r="H20" s="69"/>
      <c r="I20" s="69"/>
    </row>
    <row r="21" spans="2:9" ht="20.100000000000001" customHeight="1" thickTop="1" x14ac:dyDescent="0.2">
      <c r="B21" s="62" t="s">
        <v>54</v>
      </c>
      <c r="C21" s="85">
        <v>0</v>
      </c>
      <c r="D21" s="66"/>
      <c r="E21" s="13"/>
      <c r="F21" s="85">
        <v>0</v>
      </c>
      <c r="G21" s="13"/>
      <c r="H21" s="13"/>
      <c r="I21" s="13"/>
    </row>
    <row r="22" spans="2:9" ht="20.100000000000001" customHeight="1" x14ac:dyDescent="0.2">
      <c r="B22" s="62" t="s">
        <v>55</v>
      </c>
      <c r="C22" s="86">
        <v>0</v>
      </c>
      <c r="D22" s="83"/>
      <c r="E22" s="84"/>
      <c r="F22" s="86">
        <v>0</v>
      </c>
      <c r="G22" s="86">
        <v>2</v>
      </c>
      <c r="H22" s="84"/>
      <c r="I22" s="84"/>
    </row>
    <row r="23" spans="2:9" ht="20.100000000000001" customHeight="1" thickBot="1" x14ac:dyDescent="0.25">
      <c r="B23" s="15" t="s">
        <v>56</v>
      </c>
      <c r="C23" s="85">
        <v>0</v>
      </c>
      <c r="D23" s="66"/>
      <c r="E23" s="91"/>
      <c r="F23" s="85">
        <v>0</v>
      </c>
      <c r="G23" s="91"/>
      <c r="H23" s="91"/>
      <c r="I23" s="66"/>
    </row>
    <row r="24" spans="2:9" s="11" customFormat="1" ht="20.100000000000001" customHeight="1" thickTop="1" thickBot="1" x14ac:dyDescent="0.25">
      <c r="B24" s="70" t="s">
        <v>32</v>
      </c>
      <c r="C24" s="87">
        <f>SUM(C21:C23)</f>
        <v>0</v>
      </c>
      <c r="D24" s="362"/>
      <c r="E24" s="362"/>
      <c r="F24" s="362"/>
      <c r="G24" s="362"/>
      <c r="H24" s="362"/>
      <c r="I24" s="362"/>
    </row>
    <row r="25" spans="2:9" ht="20.100000000000001" customHeight="1" thickTop="1" thickBot="1" x14ac:dyDescent="0.25">
      <c r="B25" s="70" t="s">
        <v>34</v>
      </c>
      <c r="C25" s="88">
        <f>C19+C24</f>
        <v>7</v>
      </c>
      <c r="D25" s="88">
        <f t="shared" ref="D25:H25" si="0">D19+D24</f>
        <v>0</v>
      </c>
      <c r="E25" s="88">
        <f t="shared" si="0"/>
        <v>0</v>
      </c>
      <c r="F25" s="88">
        <f t="shared" si="0"/>
        <v>8</v>
      </c>
      <c r="G25" s="88">
        <f t="shared" si="0"/>
        <v>6</v>
      </c>
      <c r="H25" s="88">
        <f t="shared" si="0"/>
        <v>0</v>
      </c>
      <c r="I25" s="82"/>
    </row>
    <row r="26" spans="2:9" ht="3.75" customHeight="1" thickTop="1" x14ac:dyDescent="0.2">
      <c r="B26" s="81" t="s">
        <v>38</v>
      </c>
    </row>
    <row r="27" spans="2:9" ht="14.25" customHeight="1" x14ac:dyDescent="0.2">
      <c r="B27" s="363" t="s">
        <v>28</v>
      </c>
      <c r="C27" s="363"/>
      <c r="D27" s="363"/>
    </row>
    <row r="28" spans="2:9" ht="8.25" customHeight="1" x14ac:dyDescent="0.2">
      <c r="B28" s="66"/>
    </row>
    <row r="29" spans="2:9" ht="21" customHeight="1" x14ac:dyDescent="0.2">
      <c r="B29" s="364" t="s">
        <v>39</v>
      </c>
      <c r="C29" s="364"/>
      <c r="D29" s="73"/>
      <c r="E29" s="73"/>
      <c r="F29" s="73"/>
      <c r="G29" s="73"/>
      <c r="H29" s="74"/>
      <c r="I29" s="74"/>
    </row>
  </sheetData>
  <mergeCells count="5">
    <mergeCell ref="D24:I24"/>
    <mergeCell ref="B27:D27"/>
    <mergeCell ref="B29:C29"/>
    <mergeCell ref="B1:I1"/>
    <mergeCell ref="B2:I2"/>
  </mergeCells>
  <printOptions horizontalCentered="1"/>
  <pageMargins left="0.55118110236220474" right="0.55118110236220474" top="0.59055118110236227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1-2 </vt:lpstr>
      <vt:lpstr>3</vt:lpstr>
      <vt:lpstr>4</vt:lpstr>
      <vt:lpstr>5</vt:lpstr>
      <vt:lpstr>6</vt:lpstr>
      <vt:lpstr>7</vt:lpstr>
      <vt:lpstr>000</vt:lpstr>
      <vt:lpstr>'000'!Print_Area</vt:lpstr>
      <vt:lpstr>'1-2 '!Print_Area</vt:lpstr>
      <vt:lpstr>'3'!Print_Area</vt:lpstr>
      <vt:lpstr>'4'!Print_Area</vt:lpstr>
      <vt:lpstr>'5'!Print_Area</vt:lpstr>
      <vt:lpstr>'6'!Print_Area</vt:lpstr>
      <vt:lpstr>'7'!Print_Area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pc</cp:lastModifiedBy>
  <cp:lastPrinted>2017-09-26T19:25:50Z</cp:lastPrinted>
  <dcterms:created xsi:type="dcterms:W3CDTF">2006-05-08T05:22:33Z</dcterms:created>
  <dcterms:modified xsi:type="dcterms:W3CDTF">2017-10-28T17:52:32Z</dcterms:modified>
</cp:coreProperties>
</file>